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2605" windowHeight="11370" tabRatio="678" activeTab="1"/>
  </bookViews>
  <sheets>
    <sheet name="Info" sheetId="11" r:id="rId1"/>
    <sheet name="econ calc light" sheetId="10" r:id="rId2"/>
  </sheets>
  <calcPr calcId="145621"/>
</workbook>
</file>

<file path=xl/calcChain.xml><?xml version="1.0" encoding="utf-8"?>
<calcChain xmlns="http://schemas.openxmlformats.org/spreadsheetml/2006/main">
  <c r="C55" i="10" l="1"/>
  <c r="Y39" i="10"/>
  <c r="V39" i="10"/>
  <c r="S39" i="10"/>
  <c r="P39" i="10"/>
  <c r="M39" i="10"/>
  <c r="J39" i="10"/>
  <c r="G39" i="10"/>
  <c r="D39" i="10"/>
  <c r="Y18" i="10" l="1"/>
  <c r="Y69" i="10" s="1"/>
  <c r="V18" i="10"/>
  <c r="V34" i="10" s="1"/>
  <c r="S18" i="10"/>
  <c r="S34" i="10" s="1"/>
  <c r="P18" i="10"/>
  <c r="P69" i="10" s="1"/>
  <c r="M18" i="10"/>
  <c r="M34" i="10" s="1"/>
  <c r="J18" i="10"/>
  <c r="J34" i="10" s="1"/>
  <c r="G18" i="10"/>
  <c r="G34" i="10" s="1"/>
  <c r="D18" i="10"/>
  <c r="Y34" i="10" l="1"/>
  <c r="V69" i="10"/>
  <c r="S69" i="10"/>
  <c r="P34" i="10"/>
  <c r="M69" i="10"/>
  <c r="J69" i="10"/>
  <c r="G69" i="10"/>
  <c r="Z55" i="10" l="1"/>
  <c r="W55" i="10"/>
  <c r="T55" i="10"/>
  <c r="Q55" i="10"/>
  <c r="N55" i="10"/>
  <c r="K55" i="10"/>
  <c r="H55" i="10" l="1"/>
  <c r="E55" i="10"/>
  <c r="D69" i="10" l="1"/>
  <c r="D34" i="10"/>
  <c r="Y54" i="10"/>
  <c r="Y56" i="10" s="1"/>
  <c r="V54" i="10"/>
  <c r="V56" i="10" s="1"/>
  <c r="S54" i="10"/>
  <c r="S56" i="10" s="1"/>
  <c r="P54" i="10"/>
  <c r="P56" i="10" s="1"/>
  <c r="M54" i="10"/>
  <c r="M56" i="10" s="1"/>
  <c r="J54" i="10"/>
  <c r="J56" i="10" s="1"/>
  <c r="G54" i="10"/>
  <c r="G56" i="10" s="1"/>
  <c r="D54" i="10"/>
  <c r="D56" i="10" s="1"/>
  <c r="D60" i="10" l="1"/>
  <c r="D66" i="10" s="1"/>
  <c r="D67" i="10" s="1"/>
  <c r="G32" i="10"/>
  <c r="D32" i="10"/>
  <c r="Y43" i="10" l="1"/>
  <c r="Y44" i="10"/>
  <c r="Y46" i="10" s="1"/>
  <c r="Y47" i="10" s="1"/>
  <c r="Y32" i="10"/>
  <c r="Y29" i="10"/>
  <c r="Y49" i="10" s="1"/>
  <c r="Y22" i="10"/>
  <c r="Y20" i="10"/>
  <c r="Y30" i="10" s="1"/>
  <c r="V43" i="10"/>
  <c r="V32" i="10"/>
  <c r="V29" i="10"/>
  <c r="V49" i="10" s="1"/>
  <c r="V22" i="10"/>
  <c r="V20" i="10"/>
  <c r="V30" i="10" s="1"/>
  <c r="S43" i="10"/>
  <c r="S32" i="10"/>
  <c r="S29" i="10"/>
  <c r="S49" i="10" s="1"/>
  <c r="S22" i="10"/>
  <c r="S20" i="10"/>
  <c r="S30" i="10" s="1"/>
  <c r="Y50" i="10" l="1"/>
  <c r="S44" i="10"/>
  <c r="S46" i="10" s="1"/>
  <c r="S47" i="10" s="1"/>
  <c r="S50" i="10" s="1"/>
  <c r="V44" i="10"/>
  <c r="V46" i="10" s="1"/>
  <c r="V47" i="10" s="1"/>
  <c r="V50" i="10" s="1"/>
  <c r="S27" i="10"/>
  <c r="S28" i="10" s="1"/>
  <c r="V27" i="10"/>
  <c r="V28" i="10" s="1"/>
  <c r="Y27" i="10"/>
  <c r="Y28" i="10" s="1"/>
  <c r="Y58" i="10"/>
  <c r="Y61" i="10" s="1"/>
  <c r="Y70" i="10" s="1"/>
  <c r="Y23" i="10"/>
  <c r="Y25" i="10"/>
  <c r="V58" i="10"/>
  <c r="V61" i="10" s="1"/>
  <c r="V70" i="10" s="1"/>
  <c r="V23" i="10"/>
  <c r="V25" i="10"/>
  <c r="S58" i="10"/>
  <c r="S61" i="10" s="1"/>
  <c r="S70" i="10" s="1"/>
  <c r="S23" i="10"/>
  <c r="S25" i="10"/>
  <c r="P43" i="10"/>
  <c r="P32" i="10"/>
  <c r="P29" i="10"/>
  <c r="P49" i="10" s="1"/>
  <c r="P22" i="10"/>
  <c r="P20" i="10"/>
  <c r="P27" i="10" s="1"/>
  <c r="P28" i="10" s="1"/>
  <c r="M43" i="10"/>
  <c r="M32" i="10"/>
  <c r="M29" i="10"/>
  <c r="M22" i="10"/>
  <c r="M20" i="10"/>
  <c r="M25" i="10" s="1"/>
  <c r="J32" i="10"/>
  <c r="D58" i="10"/>
  <c r="D61" i="10" s="1"/>
  <c r="D70" i="10" s="1"/>
  <c r="J43" i="10"/>
  <c r="J29" i="10"/>
  <c r="J49" i="10" s="1"/>
  <c r="J22" i="10"/>
  <c r="J20" i="10"/>
  <c r="J30" i="10" s="1"/>
  <c r="D43" i="10"/>
  <c r="D29" i="10"/>
  <c r="D20" i="10"/>
  <c r="D30" i="10" s="1"/>
  <c r="G60" i="10"/>
  <c r="G66" i="10" s="1"/>
  <c r="G67" i="10" s="1"/>
  <c r="G29" i="10"/>
  <c r="G49" i="10" s="1"/>
  <c r="G20" i="10"/>
  <c r="G27" i="10" s="1"/>
  <c r="G28" i="10" s="1"/>
  <c r="D22" i="10"/>
  <c r="G22" i="10"/>
  <c r="G43" i="10"/>
  <c r="D49" i="10" l="1"/>
  <c r="M49" i="10"/>
  <c r="S73" i="10"/>
  <c r="S63" i="10"/>
  <c r="S64" i="10"/>
  <c r="S72" i="10" s="1"/>
  <c r="Y73" i="10"/>
  <c r="Y63" i="10"/>
  <c r="Y64" i="10"/>
  <c r="Y72" i="10" s="1"/>
  <c r="P44" i="10"/>
  <c r="P46" i="10" s="1"/>
  <c r="P47" i="10" s="1"/>
  <c r="P50" i="10" s="1"/>
  <c r="V73" i="10"/>
  <c r="V63" i="10"/>
  <c r="V64" i="10"/>
  <c r="V72" i="10" s="1"/>
  <c r="J44" i="10"/>
  <c r="J46" i="10" s="1"/>
  <c r="J47" i="10" s="1"/>
  <c r="J50" i="10" s="1"/>
  <c r="G30" i="10"/>
  <c r="J23" i="10"/>
  <c r="J73" i="10" s="1"/>
  <c r="G58" i="10"/>
  <c r="G61" i="10" s="1"/>
  <c r="G70" i="10" s="1"/>
  <c r="G44" i="10"/>
  <c r="G46" i="10" s="1"/>
  <c r="Y24" i="10"/>
  <c r="Y60" i="10"/>
  <c r="Y66" i="10" s="1"/>
  <c r="Y67" i="10" s="1"/>
  <c r="V24" i="10"/>
  <c r="V60" i="10"/>
  <c r="V66" i="10" s="1"/>
  <c r="V67" i="10" s="1"/>
  <c r="S24" i="10"/>
  <c r="S60" i="10"/>
  <c r="S66" i="10" s="1"/>
  <c r="S67" i="10" s="1"/>
  <c r="M23" i="10"/>
  <c r="M73" i="10" s="1"/>
  <c r="D27" i="10"/>
  <c r="D28" i="10" s="1"/>
  <c r="J58" i="10"/>
  <c r="J61" i="10" s="1"/>
  <c r="J70" i="10" s="1"/>
  <c r="D25" i="10"/>
  <c r="D44" i="10"/>
  <c r="D46" i="10" s="1"/>
  <c r="M30" i="10"/>
  <c r="M27" i="10"/>
  <c r="M28" i="10" s="1"/>
  <c r="M44" i="10"/>
  <c r="M46" i="10" s="1"/>
  <c r="M47" i="10" s="1"/>
  <c r="P60" i="10"/>
  <c r="P66" i="10" s="1"/>
  <c r="P67" i="10" s="1"/>
  <c r="P58" i="10"/>
  <c r="P61" i="10" s="1"/>
  <c r="P70" i="10" s="1"/>
  <c r="P25" i="10"/>
  <c r="G23" i="10"/>
  <c r="P23" i="10"/>
  <c r="P73" i="10" s="1"/>
  <c r="D23" i="10"/>
  <c r="J60" i="10"/>
  <c r="J66" i="10" s="1"/>
  <c r="J67" i="10" s="1"/>
  <c r="J27" i="10"/>
  <c r="J28" i="10" s="1"/>
  <c r="P30" i="10"/>
  <c r="M60" i="10"/>
  <c r="M66" i="10" s="1"/>
  <c r="M67" i="10" s="1"/>
  <c r="M58" i="10"/>
  <c r="M61" i="10" s="1"/>
  <c r="M70" i="10" s="1"/>
  <c r="J25" i="10"/>
  <c r="G25" i="10"/>
  <c r="J64" i="10" l="1"/>
  <c r="J72" i="10" s="1"/>
  <c r="D47" i="10"/>
  <c r="D50" i="10" s="1"/>
  <c r="D64" i="10" s="1"/>
  <c r="D72" i="10" s="1"/>
  <c r="M50" i="10"/>
  <c r="M64" i="10" s="1"/>
  <c r="M72" i="10" s="1"/>
  <c r="J63" i="10"/>
  <c r="P63" i="10"/>
  <c r="M63" i="10"/>
  <c r="D73" i="10"/>
  <c r="P64" i="10"/>
  <c r="P72" i="10" s="1"/>
  <c r="G24" i="10"/>
  <c r="G73" i="10"/>
  <c r="J24" i="10"/>
  <c r="M24" i="10"/>
  <c r="Y74" i="10"/>
  <c r="V74" i="10"/>
  <c r="S74" i="10"/>
  <c r="D24" i="10"/>
  <c r="P24" i="10"/>
  <c r="D63" i="10" l="1"/>
  <c r="D74" i="10"/>
  <c r="P74" i="10"/>
  <c r="J74" i="10"/>
  <c r="M74" i="10" l="1"/>
  <c r="G63" i="10"/>
  <c r="G47" i="10"/>
  <c r="G50" i="10" s="1"/>
  <c r="G64" i="10" s="1"/>
  <c r="G72" i="10" s="1"/>
  <c r="G74" i="10" s="1"/>
</calcChain>
</file>

<file path=xl/comments1.xml><?xml version="1.0" encoding="utf-8"?>
<comments xmlns="http://schemas.openxmlformats.org/spreadsheetml/2006/main">
  <authors>
    <author>Praktikant WP</author>
  </authors>
  <commentList>
    <comment ref="C36" authorId="0">
      <text>
        <r>
          <rPr>
            <b/>
            <sz val="9"/>
            <color indexed="81"/>
            <rFont val="Tahoma"/>
            <family val="2"/>
          </rPr>
          <t>Praktikant WP:</t>
        </r>
        <r>
          <rPr>
            <sz val="9"/>
            <color indexed="81"/>
            <rFont val="Tahoma"/>
            <family val="2"/>
          </rPr>
          <t xml:space="preserve">
Optional weitere Errichtungskosten einblendbar</t>
        </r>
      </text>
    </comment>
    <comment ref="D55" authorId="0">
      <text>
        <r>
          <rPr>
            <b/>
            <sz val="9"/>
            <color indexed="81"/>
            <rFont val="Tahoma"/>
            <family val="2"/>
          </rPr>
          <t>Praktikant WP:</t>
        </r>
        <r>
          <rPr>
            <sz val="9"/>
            <color indexed="81"/>
            <rFont val="Tahoma"/>
            <family val="2"/>
          </rPr>
          <t xml:space="preserve">
Falls Heizungsanlagen verglichen werden hier bitte eta Heizungssystem eintragen!</t>
        </r>
      </text>
    </comment>
    <comment ref="G55" authorId="0">
      <text>
        <r>
          <rPr>
            <b/>
            <sz val="9"/>
            <color indexed="81"/>
            <rFont val="Tahoma"/>
            <family val="2"/>
          </rPr>
          <t>Praktikant WP:</t>
        </r>
        <r>
          <rPr>
            <sz val="9"/>
            <color indexed="81"/>
            <rFont val="Tahoma"/>
            <family val="2"/>
          </rPr>
          <t xml:space="preserve">
Falls Heizungsanlagen verglichen werden hier bitte eta Heizungssystem eintragen!</t>
        </r>
      </text>
    </comment>
    <comment ref="J55" authorId="0">
      <text>
        <r>
          <rPr>
            <b/>
            <sz val="9"/>
            <color indexed="81"/>
            <rFont val="Tahoma"/>
            <family val="2"/>
          </rPr>
          <t>Praktikant WP:</t>
        </r>
        <r>
          <rPr>
            <sz val="9"/>
            <color indexed="81"/>
            <rFont val="Tahoma"/>
            <family val="2"/>
          </rPr>
          <t xml:space="preserve">
Falls Heizungsanlagen verglichen werden hier bitte eta Heizsystem eintragen!</t>
        </r>
      </text>
    </comment>
    <comment ref="M55" authorId="0">
      <text>
        <r>
          <rPr>
            <b/>
            <sz val="9"/>
            <color indexed="81"/>
            <rFont val="Tahoma"/>
            <family val="2"/>
          </rPr>
          <t>Praktikant WP:</t>
        </r>
        <r>
          <rPr>
            <sz val="9"/>
            <color indexed="81"/>
            <rFont val="Tahoma"/>
            <family val="2"/>
          </rPr>
          <t xml:space="preserve">
Falls Heizungsanlagen verglichen werden hier bitte eta Heissystem eintragen!</t>
        </r>
      </text>
    </comment>
    <comment ref="P55" authorId="0">
      <text>
        <r>
          <rPr>
            <b/>
            <sz val="9"/>
            <color indexed="81"/>
            <rFont val="Tahoma"/>
            <family val="2"/>
          </rPr>
          <t>Praktikant WP:</t>
        </r>
        <r>
          <rPr>
            <sz val="9"/>
            <color indexed="81"/>
            <rFont val="Tahoma"/>
            <family val="2"/>
          </rPr>
          <t xml:space="preserve">
Falls Heizungsanlagen verglichen werden hier bitte eta Heizsystem eintragen!</t>
        </r>
      </text>
    </comment>
    <comment ref="S55" authorId="0">
      <text>
        <r>
          <rPr>
            <b/>
            <sz val="9"/>
            <color indexed="81"/>
            <rFont val="Tahoma"/>
            <family val="2"/>
          </rPr>
          <t>Praktikant WP:</t>
        </r>
        <r>
          <rPr>
            <sz val="9"/>
            <color indexed="81"/>
            <rFont val="Tahoma"/>
            <family val="2"/>
          </rPr>
          <t xml:space="preserve">
Falls Heizungsanlagen verglichen werden hier bitte eta Heizsystem eintragen!</t>
        </r>
      </text>
    </comment>
    <comment ref="V55" authorId="0">
      <text>
        <r>
          <rPr>
            <b/>
            <sz val="9"/>
            <color indexed="81"/>
            <rFont val="Tahoma"/>
            <family val="2"/>
          </rPr>
          <t>Praktikant WP:</t>
        </r>
        <r>
          <rPr>
            <sz val="9"/>
            <color indexed="81"/>
            <rFont val="Tahoma"/>
            <family val="2"/>
          </rPr>
          <t xml:space="preserve">
Falls Heizungsanlagen verglichen werden hier bitte eta Heizsystem eintragen!</t>
        </r>
      </text>
    </comment>
    <comment ref="Y55" authorId="0">
      <text>
        <r>
          <rPr>
            <b/>
            <sz val="9"/>
            <color indexed="81"/>
            <rFont val="Tahoma"/>
            <family val="2"/>
          </rPr>
          <t>Praktikant WP:</t>
        </r>
        <r>
          <rPr>
            <sz val="9"/>
            <color indexed="81"/>
            <rFont val="Tahoma"/>
            <family val="2"/>
          </rPr>
          <t xml:space="preserve">
Falls Heizungsanlagen verglichen werden hier bitte eta Heizsystem eintragen!</t>
        </r>
      </text>
    </comment>
    <comment ref="A65" authorId="0">
      <text>
        <r>
          <rPr>
            <b/>
            <sz val="9"/>
            <color indexed="81"/>
            <rFont val="Tahoma"/>
            <family val="2"/>
          </rPr>
          <t>Praktikant WP:</t>
        </r>
        <r>
          <rPr>
            <sz val="9"/>
            <color indexed="81"/>
            <rFont val="Tahoma"/>
            <family val="2"/>
          </rPr>
          <t xml:space="preserve">
Berechnungsschritte der Annuitäten über + einblendbar</t>
        </r>
      </text>
    </comment>
  </commentList>
</comments>
</file>

<file path=xl/sharedStrings.xml><?xml version="1.0" encoding="utf-8"?>
<sst xmlns="http://schemas.openxmlformats.org/spreadsheetml/2006/main" count="90" uniqueCount="74">
  <si>
    <t>Gesamtsumme</t>
  </si>
  <si>
    <t xml:space="preserve">Daten für Kapitalwertberechnung </t>
  </si>
  <si>
    <r>
      <t xml:space="preserve">Zinsfaktor </t>
    </r>
    <r>
      <rPr>
        <b/>
        <sz val="10"/>
        <color indexed="10"/>
        <rFont val="Arial"/>
        <family val="2"/>
      </rPr>
      <t>q=1+p</t>
    </r>
  </si>
  <si>
    <t>1/Lebensdauer</t>
  </si>
  <si>
    <t>Annuitätenfaktor (für Kreditlaufzeit)</t>
  </si>
  <si>
    <t>Barwertfaktor (1/Annuitätenfaktor)</t>
  </si>
  <si>
    <t>Endwertfaktor für Annuität</t>
  </si>
  <si>
    <t>Annuitätenfaktor (für Lebensdauer)</t>
  </si>
  <si>
    <t>Barwertfaktor (für Lebensdauer)</t>
  </si>
  <si>
    <t>Restwertfaktor am Ende der Laufzeit</t>
  </si>
  <si>
    <t>Endwertfaktor für Annuität (Lebensdauer)</t>
  </si>
  <si>
    <t>Kalkulationszeitraum: Laufzeit des Kredits [a]</t>
  </si>
  <si>
    <t>Energiepreissteigerung</t>
  </si>
  <si>
    <t>Mittelwert Energiepreis während der Kreditlaufzeit</t>
  </si>
  <si>
    <t>Wärmebedarf und Energiepreise</t>
  </si>
  <si>
    <t>Mehrkosten unter Berücksichtigung des Restwertes</t>
  </si>
  <si>
    <t>Jahreskosten bei heutigem Energiepreis</t>
  </si>
  <si>
    <t xml:space="preserve"> Jahreskosten gesamt unter Berücksichtigung Restwert</t>
  </si>
  <si>
    <t>Jahreskosten bei mittleren Energiepreisen</t>
  </si>
  <si>
    <t>Jahresenergiekosten</t>
  </si>
  <si>
    <t>Annuitäten (nur Mehrkosten gegen Referenz)</t>
  </si>
  <si>
    <t>Annuität Honorar Haustechnik</t>
  </si>
  <si>
    <t>Kommunalkredit</t>
  </si>
  <si>
    <t>Kommunalgebäudeausweis [EUR]</t>
  </si>
  <si>
    <t>Kommunalgebäudeausweis Fördersatzerhöhung Energie [%]</t>
  </si>
  <si>
    <t>Strombedarf spezifisch [kWh/m²a]</t>
  </si>
  <si>
    <t xml:space="preserve">. </t>
  </si>
  <si>
    <t>Endenergiebedarf absolut [kWh/a]</t>
  </si>
  <si>
    <r>
      <t xml:space="preserve">Annuität Mehrkosten </t>
    </r>
    <r>
      <rPr>
        <u/>
        <sz val="10"/>
        <rFont val="Arial"/>
        <family val="2"/>
      </rPr>
      <t>ohne</t>
    </r>
    <r>
      <rPr>
        <sz val="10"/>
        <rFont val="Arial"/>
        <family val="2"/>
      </rPr>
      <t xml:space="preserve"> Berücksichtigung des Restwerts (</t>
    </r>
    <r>
      <rPr>
        <b/>
        <sz val="10"/>
        <rFont val="Arial"/>
        <family val="2"/>
      </rPr>
      <t>inkl.</t>
    </r>
    <r>
      <rPr>
        <sz val="10"/>
        <rFont val="Arial"/>
        <family val="2"/>
      </rPr>
      <t xml:space="preserve"> Honorar)</t>
    </r>
  </si>
  <si>
    <r>
      <t>Annuität Mehrkosten unter Berücksichtigung des Restwerts (</t>
    </r>
    <r>
      <rPr>
        <b/>
        <sz val="10"/>
        <rFont val="Arial"/>
        <family val="2"/>
      </rPr>
      <t>exkl.</t>
    </r>
    <r>
      <rPr>
        <sz val="10"/>
        <rFont val="Arial"/>
        <family val="2"/>
      </rPr>
      <t xml:space="preserve"> Honorar)</t>
    </r>
  </si>
  <si>
    <t>Investitionskosten</t>
  </si>
  <si>
    <t>Errichtungskosten</t>
  </si>
  <si>
    <t>Daten Kapitalwertberechnung</t>
  </si>
  <si>
    <t>sonstige Errichtungskosten</t>
  </si>
  <si>
    <t>Über das + und - Zeichen können weitere Varianten
ein bzw. ausgeblendet werden</t>
  </si>
  <si>
    <t>Bitte wählen Sie was verglichen werden soll:</t>
  </si>
  <si>
    <t>Heizungsanlage</t>
  </si>
  <si>
    <t>Lüftungsanlage</t>
  </si>
  <si>
    <t>Photovoltaikanlage</t>
  </si>
  <si>
    <r>
      <t xml:space="preserve">Zinsfuß </t>
    </r>
    <r>
      <rPr>
        <b/>
        <sz val="10"/>
        <color indexed="10"/>
        <rFont val="Arial"/>
        <family val="2"/>
      </rPr>
      <t>p</t>
    </r>
  </si>
  <si>
    <t>Bearbeiter:</t>
  </si>
  <si>
    <t>Datum</t>
  </si>
  <si>
    <t>Projektname:</t>
  </si>
  <si>
    <t>Projektdaten</t>
  </si>
  <si>
    <t>Eingabefeld</t>
  </si>
  <si>
    <t>Ergebnisfeld</t>
  </si>
  <si>
    <t>Berechnungsfeld</t>
  </si>
  <si>
    <t>Annuität Mehrkosten unter Berücksichtigung des Restwertes</t>
  </si>
  <si>
    <t>Bestehende Anlage</t>
  </si>
  <si>
    <t>Lebensdauer der Anlage in Jahren</t>
  </si>
  <si>
    <t>Errichtungskosten der Anlage in  [EUR]</t>
  </si>
  <si>
    <t>Endenergiebedarf der Anlage</t>
  </si>
  <si>
    <t>aktuelle Kosten Energieträger in [EUR/kWh] - gemittelt</t>
  </si>
  <si>
    <t>mittlere Kosten Energieträger in [EUR/kWh]</t>
  </si>
  <si>
    <t>Effektive Errichtungskosten der Anlage in [EUR]</t>
  </si>
  <si>
    <t>Investitionskosten der Anlage in [EUR]</t>
  </si>
  <si>
    <t>Gesamtsumme Investitionskosten der Anlage in [EUR]</t>
  </si>
  <si>
    <t>Jahreskosten der Anlage bei aktuellem Preis in [EUR/a]</t>
  </si>
  <si>
    <t>mittlere Jahreskosten der Anlage in [EUR/a]</t>
  </si>
  <si>
    <t>Jahreskosten gesamt der Anlage unter Berücksichtigung des Restwertes in [EUR/a]</t>
  </si>
  <si>
    <t>Gesamt Jahresenergiekosten der Anlage in [EUR/a]</t>
  </si>
  <si>
    <t>Gesamte Jahresenergiekosten der Anlage in [EUR/a]</t>
  </si>
  <si>
    <t>Jährliche Wartungsmehrkosten der Anlage in [EUR/a]</t>
  </si>
  <si>
    <t>Anmerkungen:</t>
  </si>
  <si>
    <t>Sonstiges</t>
  </si>
  <si>
    <t>Dämmebene</t>
  </si>
  <si>
    <t>Nawaro</t>
  </si>
  <si>
    <t>Energiebezugsfläche PHPP oder ähnliche Fläche [m2]</t>
  </si>
  <si>
    <t>Kommunalgebäudeausweis [Punkteerhöhung Energie oder Ökologie]</t>
  </si>
  <si>
    <t>Förderung Land [%]</t>
  </si>
  <si>
    <t>Förderung Land [EUR]</t>
  </si>
  <si>
    <t xml:space="preserve">Kurze Zusammenfassung </t>
  </si>
  <si>
    <t>econ calc light</t>
  </si>
  <si>
    <t>econ calc light - Kosten und Wirtschaftlichkeit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</si>
</sst>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00"/>
    <numFmt numFmtId="166" formatCode="0.0000"/>
    <numFmt numFmtId="167" formatCode="#,##0.00_ ;[Red]\-#,##0.00\ "/>
  </numFmts>
  <fonts count="3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4"/>
      <color indexed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57"/>
      <name val="Arial"/>
      <family val="2"/>
    </font>
    <font>
      <u/>
      <sz val="10"/>
      <name val="Arial"/>
      <family val="2"/>
    </font>
    <font>
      <b/>
      <sz val="10"/>
      <color indexed="8"/>
      <name val="Arial"/>
      <family val="2"/>
    </font>
    <font>
      <sz val="11"/>
      <color rgb="FF006100"/>
      <name val="Calibri"/>
      <family val="2"/>
      <scheme val="minor"/>
    </font>
    <font>
      <b/>
      <u/>
      <sz val="18"/>
      <color rgb="FF0061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0"/>
      <name val="Arial"/>
      <family val="2"/>
    </font>
    <font>
      <b/>
      <sz val="16"/>
      <color rgb="FF006100"/>
      <name val="Calibri"/>
      <family val="2"/>
      <scheme val="minor"/>
    </font>
    <font>
      <sz val="10"/>
      <color theme="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4"/>
      <color rgb="FF000000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1" fillId="4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289">
    <xf numFmtId="0" fontId="0" fillId="0" borderId="0" xfId="0"/>
    <xf numFmtId="164" fontId="7" fillId="0" borderId="17" xfId="2" applyNumberFormat="1" applyFont="1" applyFill="1" applyBorder="1" applyAlignment="1" applyProtection="1">
      <alignment horizontal="center" vertical="center" wrapText="1"/>
    </xf>
    <xf numFmtId="165" fontId="5" fillId="0" borderId="17" xfId="2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0" fillId="0" borderId="0" xfId="0" applyAlignment="1" applyProtection="1">
      <alignment wrapText="1"/>
    </xf>
    <xf numFmtId="0" fontId="27" fillId="0" borderId="0" xfId="0" applyFont="1" applyProtection="1"/>
    <xf numFmtId="0" fontId="2" fillId="0" borderId="7" xfId="0" applyFont="1" applyBorder="1" applyAlignment="1" applyProtection="1">
      <alignment horizontal="left" vertical="center" wrapText="1"/>
    </xf>
    <xf numFmtId="0" fontId="15" fillId="0" borderId="12" xfId="0" applyFont="1" applyBorder="1" applyAlignment="1" applyProtection="1">
      <alignment horizontal="left" vertical="center" wrapText="1"/>
    </xf>
    <xf numFmtId="0" fontId="15" fillId="0" borderId="25" xfId="0" applyFont="1" applyBorder="1" applyAlignment="1" applyProtection="1">
      <alignment horizontal="left" vertical="center" wrapText="1"/>
    </xf>
    <xf numFmtId="0" fontId="15" fillId="0" borderId="0" xfId="0" applyFont="1" applyBorder="1" applyAlignment="1" applyProtection="1">
      <alignment horizontal="left" vertical="center" wrapText="1"/>
    </xf>
    <xf numFmtId="14" fontId="0" fillId="0" borderId="0" xfId="0" applyNumberFormat="1" applyBorder="1" applyAlignment="1" applyProtection="1">
      <alignment horizontal="left" vertical="center" wrapText="1"/>
    </xf>
    <xf numFmtId="0" fontId="0" fillId="0" borderId="0" xfId="0" applyBorder="1" applyAlignment="1" applyProtection="1"/>
    <xf numFmtId="0" fontId="28" fillId="0" borderId="0" xfId="0" applyFont="1" applyProtection="1"/>
    <xf numFmtId="0" fontId="13" fillId="0" borderId="0" xfId="0" applyFont="1" applyBorder="1" applyProtection="1"/>
    <xf numFmtId="0" fontId="13" fillId="0" borderId="0" xfId="0" applyFont="1" applyProtection="1"/>
    <xf numFmtId="0" fontId="0" fillId="0" borderId="0" xfId="0" applyAlignment="1" applyProtection="1"/>
    <xf numFmtId="0" fontId="2" fillId="0" borderId="0" xfId="0" applyFont="1" applyBorder="1" applyAlignment="1" applyProtection="1">
      <alignment horizontal="center" vertical="center" wrapText="1"/>
    </xf>
    <xf numFmtId="0" fontId="25" fillId="0" borderId="0" xfId="0" applyFont="1" applyProtection="1"/>
    <xf numFmtId="0" fontId="2" fillId="0" borderId="0" xfId="0" applyFont="1" applyFill="1" applyBorder="1" applyAlignment="1" applyProtection="1">
      <alignment horizontal="center"/>
    </xf>
    <xf numFmtId="2" fontId="5" fillId="0" borderId="0" xfId="3" applyNumberFormat="1" applyFont="1" applyAlignment="1" applyProtection="1">
      <alignment horizontal="center" vertical="center"/>
    </xf>
    <xf numFmtId="2" fontId="2" fillId="0" borderId="7" xfId="3" applyNumberFormat="1" applyFont="1" applyBorder="1" applyAlignment="1" applyProtection="1">
      <alignment horizontal="left" vertical="center" wrapText="1"/>
    </xf>
    <xf numFmtId="0" fontId="5" fillId="0" borderId="17" xfId="3" applyFont="1" applyFill="1" applyBorder="1" applyAlignment="1" applyProtection="1">
      <alignment horizontal="center" vertical="top" wrapText="1"/>
    </xf>
    <xf numFmtId="0" fontId="6" fillId="0" borderId="0" xfId="3" applyFont="1" applyAlignment="1" applyProtection="1">
      <alignment horizontal="center" vertical="center" wrapText="1"/>
    </xf>
    <xf numFmtId="0" fontId="15" fillId="0" borderId="8" xfId="3" applyFont="1" applyBorder="1" applyAlignment="1" applyProtection="1">
      <alignment horizontal="left" vertical="center" wrapText="1"/>
    </xf>
    <xf numFmtId="0" fontId="0" fillId="0" borderId="24" xfId="0" applyBorder="1" applyProtection="1"/>
    <xf numFmtId="0" fontId="6" fillId="0" borderId="8" xfId="3" applyFont="1" applyBorder="1" applyAlignment="1" applyProtection="1">
      <alignment horizontal="left" vertical="center" wrapText="1"/>
    </xf>
    <xf numFmtId="0" fontId="6" fillId="0" borderId="0" xfId="3" applyFont="1" applyBorder="1" applyAlignment="1" applyProtection="1">
      <alignment horizontal="center" vertical="center" wrapText="1"/>
    </xf>
    <xf numFmtId="0" fontId="7" fillId="0" borderId="17" xfId="3" applyFont="1" applyFill="1" applyBorder="1" applyAlignment="1" applyProtection="1">
      <alignment horizontal="center" vertical="center" wrapText="1"/>
    </xf>
    <xf numFmtId="166" fontId="5" fillId="0" borderId="17" xfId="3" applyNumberFormat="1" applyFont="1" applyFill="1" applyBorder="1" applyAlignment="1" applyProtection="1">
      <alignment horizontal="center" vertical="center"/>
    </xf>
    <xf numFmtId="0" fontId="6" fillId="0" borderId="0" xfId="3" applyFont="1" applyBorder="1" applyAlignment="1" applyProtection="1">
      <alignment horizontal="center" vertical="top" wrapText="1"/>
    </xf>
    <xf numFmtId="0" fontId="15" fillId="0" borderId="8" xfId="3" applyFont="1" applyBorder="1" applyAlignment="1" applyProtection="1">
      <alignment horizontal="left" vertical="top" wrapText="1"/>
    </xf>
    <xf numFmtId="2" fontId="5" fillId="0" borderId="17" xfId="3" applyNumberFormat="1" applyFont="1" applyFill="1" applyBorder="1" applyAlignment="1" applyProtection="1">
      <alignment horizontal="center" vertical="top" wrapText="1"/>
    </xf>
    <xf numFmtId="0" fontId="7" fillId="0" borderId="0" xfId="3" applyFont="1" applyBorder="1" applyAlignment="1" applyProtection="1">
      <alignment horizontal="center" vertical="center" wrapText="1"/>
    </xf>
    <xf numFmtId="0" fontId="8" fillId="0" borderId="8" xfId="3" applyFont="1" applyBorder="1" applyAlignment="1" applyProtection="1">
      <alignment horizontal="left" vertical="center" wrapText="1"/>
    </xf>
    <xf numFmtId="3" fontId="7" fillId="0" borderId="17" xfId="3" applyNumberFormat="1" applyFont="1" applyFill="1" applyBorder="1" applyAlignment="1" applyProtection="1">
      <alignment horizontal="center" vertical="center" wrapText="1"/>
    </xf>
    <xf numFmtId="165" fontId="5" fillId="0" borderId="17" xfId="3" applyNumberFormat="1" applyFont="1" applyFill="1" applyBorder="1" applyAlignment="1" applyProtection="1">
      <alignment horizontal="center" vertical="center"/>
    </xf>
    <xf numFmtId="0" fontId="6" fillId="0" borderId="0" xfId="3" applyFont="1" applyBorder="1" applyAlignment="1" applyProtection="1">
      <alignment horizontal="center" vertical="center"/>
    </xf>
    <xf numFmtId="0" fontId="15" fillId="0" borderId="9" xfId="3" applyFont="1" applyBorder="1" applyAlignment="1" applyProtection="1">
      <alignment horizontal="left" vertical="center" wrapText="1"/>
    </xf>
    <xf numFmtId="2" fontId="5" fillId="0" borderId="17" xfId="3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wrapText="1"/>
    </xf>
    <xf numFmtId="10" fontId="7" fillId="0" borderId="17" xfId="3" applyNumberFormat="1" applyFont="1" applyFill="1" applyBorder="1" applyAlignment="1" applyProtection="1">
      <alignment horizontal="center" vertical="center"/>
    </xf>
    <xf numFmtId="10" fontId="0" fillId="0" borderId="0" xfId="0" applyNumberFormat="1" applyBorder="1" applyProtection="1"/>
    <xf numFmtId="0" fontId="2" fillId="5" borderId="26" xfId="3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center" vertical="center"/>
    </xf>
    <xf numFmtId="0" fontId="0" fillId="0" borderId="19" xfId="0" applyBorder="1" applyAlignment="1" applyProtection="1">
      <alignment wrapText="1"/>
    </xf>
    <xf numFmtId="0" fontId="0" fillId="0" borderId="20" xfId="0" applyBorder="1" applyAlignment="1" applyProtection="1">
      <alignment wrapText="1"/>
    </xf>
    <xf numFmtId="0" fontId="2" fillId="0" borderId="0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wrapText="1"/>
    </xf>
    <xf numFmtId="0" fontId="15" fillId="0" borderId="8" xfId="0" applyFont="1" applyBorder="1" applyAlignment="1" applyProtection="1">
      <alignment wrapText="1"/>
    </xf>
    <xf numFmtId="0" fontId="1" fillId="0" borderId="8" xfId="0" applyFont="1" applyBorder="1" applyAlignment="1" applyProtection="1">
      <alignment wrapText="1"/>
    </xf>
    <xf numFmtId="0" fontId="4" fillId="0" borderId="0" xfId="3" applyProtection="1"/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5" fillId="0" borderId="0" xfId="0" applyFont="1" applyProtection="1"/>
    <xf numFmtId="0" fontId="2" fillId="5" borderId="26" xfId="0" applyFont="1" applyFill="1" applyBorder="1" applyAlignment="1" applyProtection="1">
      <alignment wrapText="1"/>
    </xf>
    <xf numFmtId="0" fontId="6" fillId="0" borderId="0" xfId="0" applyFont="1" applyProtection="1"/>
    <xf numFmtId="0" fontId="0" fillId="0" borderId="21" xfId="0" applyBorder="1" applyAlignment="1" applyProtection="1">
      <alignment wrapText="1"/>
    </xf>
    <xf numFmtId="0" fontId="0" fillId="0" borderId="21" xfId="0" applyBorder="1" applyProtection="1"/>
    <xf numFmtId="0" fontId="2" fillId="0" borderId="14" xfId="0" applyFont="1" applyFill="1" applyBorder="1" applyAlignment="1" applyProtection="1">
      <alignment wrapText="1"/>
    </xf>
    <xf numFmtId="3" fontId="2" fillId="0" borderId="17" xfId="0" applyNumberFormat="1" applyFont="1" applyBorder="1" applyProtection="1"/>
    <xf numFmtId="0" fontId="2" fillId="5" borderId="27" xfId="0" applyFont="1" applyFill="1" applyBorder="1" applyAlignment="1" applyProtection="1">
      <alignment wrapText="1"/>
    </xf>
    <xf numFmtId="3" fontId="2" fillId="0" borderId="0" xfId="0" applyNumberFormat="1" applyFont="1" applyBorder="1" applyAlignment="1" applyProtection="1">
      <alignment horizontal="center"/>
    </xf>
    <xf numFmtId="0" fontId="0" fillId="0" borderId="46" xfId="0" applyFill="1" applyBorder="1" applyAlignment="1" applyProtection="1">
      <alignment wrapText="1"/>
    </xf>
    <xf numFmtId="166" fontId="0" fillId="0" borderId="17" xfId="0" applyNumberFormat="1" applyBorder="1" applyProtection="1"/>
    <xf numFmtId="0" fontId="2" fillId="5" borderId="42" xfId="0" applyFont="1" applyFill="1" applyBorder="1" applyAlignment="1" applyProtection="1">
      <alignment wrapText="1"/>
    </xf>
    <xf numFmtId="3" fontId="2" fillId="0" borderId="17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left" vertical="center" wrapText="1"/>
    </xf>
    <xf numFmtId="0" fontId="15" fillId="0" borderId="46" xfId="0" applyFont="1" applyBorder="1" applyAlignment="1" applyProtection="1">
      <alignment wrapText="1"/>
    </xf>
    <xf numFmtId="0" fontId="0" fillId="0" borderId="17" xfId="0" applyBorder="1" applyAlignment="1" applyProtection="1">
      <alignment horizontal="center"/>
    </xf>
    <xf numFmtId="0" fontId="1" fillId="0" borderId="43" xfId="0" applyFont="1" applyBorder="1" applyAlignment="1" applyProtection="1">
      <alignment wrapText="1"/>
    </xf>
    <xf numFmtId="3" fontId="0" fillId="0" borderId="17" xfId="0" applyNumberFormat="1" applyBorder="1" applyAlignment="1" applyProtection="1">
      <alignment horizontal="center"/>
    </xf>
    <xf numFmtId="0" fontId="15" fillId="0" borderId="43" xfId="0" applyFont="1" applyBorder="1" applyAlignment="1" applyProtection="1">
      <alignment wrapText="1"/>
    </xf>
    <xf numFmtId="0" fontId="0" fillId="17" borderId="6" xfId="0" applyFill="1" applyBorder="1" applyAlignment="1" applyProtection="1">
      <alignment horizontal="center"/>
    </xf>
    <xf numFmtId="0" fontId="1" fillId="0" borderId="43" xfId="0" applyFont="1" applyBorder="1" applyAlignment="1" applyProtection="1">
      <alignment horizontal="left" vertical="center" wrapText="1"/>
    </xf>
    <xf numFmtId="0" fontId="1" fillId="0" borderId="43" xfId="0" applyFont="1" applyFill="1" applyBorder="1" applyAlignment="1" applyProtection="1">
      <alignment horizontal="left" vertical="center" wrapText="1"/>
    </xf>
    <xf numFmtId="0" fontId="0" fillId="0" borderId="17" xfId="0" applyFill="1" applyBorder="1" applyAlignment="1" applyProtection="1">
      <alignment horizontal="center"/>
    </xf>
    <xf numFmtId="0" fontId="1" fillId="0" borderId="42" xfId="0" applyFont="1" applyFill="1" applyBorder="1" applyAlignment="1" applyProtection="1">
      <alignment wrapText="1"/>
    </xf>
    <xf numFmtId="165" fontId="0" fillId="0" borderId="17" xfId="0" applyNumberFormat="1" applyBorder="1" applyAlignment="1" applyProtection="1">
      <alignment horizontal="center"/>
    </xf>
    <xf numFmtId="0" fontId="1" fillId="5" borderId="46" xfId="0" applyFont="1" applyFill="1" applyBorder="1" applyAlignment="1" applyProtection="1">
      <alignment wrapText="1"/>
    </xf>
    <xf numFmtId="3" fontId="0" fillId="0" borderId="0" xfId="0" applyNumberFormat="1" applyBorder="1" applyAlignment="1" applyProtection="1">
      <alignment horizontal="center"/>
    </xf>
    <xf numFmtId="0" fontId="1" fillId="0" borderId="42" xfId="0" applyFont="1" applyBorder="1" applyAlignment="1" applyProtection="1">
      <alignment wrapText="1"/>
    </xf>
    <xf numFmtId="0" fontId="15" fillId="0" borderId="3" xfId="0" applyFont="1" applyBorder="1" applyAlignment="1" applyProtection="1">
      <alignment wrapText="1"/>
    </xf>
    <xf numFmtId="3" fontId="18" fillId="0" borderId="0" xfId="0" applyNumberFormat="1" applyFont="1" applyBorder="1" applyAlignment="1" applyProtection="1">
      <alignment horizontal="center"/>
    </xf>
    <xf numFmtId="0" fontId="18" fillId="0" borderId="0" xfId="0" applyFont="1" applyAlignment="1" applyProtection="1"/>
    <xf numFmtId="0" fontId="15" fillId="0" borderId="23" xfId="0" applyFont="1" applyBorder="1" applyAlignment="1" applyProtection="1">
      <alignment wrapText="1"/>
    </xf>
    <xf numFmtId="0" fontId="11" fillId="0" borderId="0" xfId="0" applyFont="1" applyFill="1" applyAlignment="1" applyProtection="1">
      <alignment wrapText="1"/>
    </xf>
    <xf numFmtId="0" fontId="0" fillId="12" borderId="0" xfId="0" applyFill="1" applyProtection="1"/>
    <xf numFmtId="0" fontId="1" fillId="0" borderId="46" xfId="0" applyFont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42" xfId="0" applyBorder="1" applyAlignment="1" applyProtection="1">
      <alignment wrapText="1"/>
    </xf>
    <xf numFmtId="0" fontId="0" fillId="0" borderId="0" xfId="0" applyBorder="1" applyAlignment="1" applyProtection="1">
      <alignment vertical="center" wrapText="1"/>
    </xf>
    <xf numFmtId="0" fontId="0" fillId="0" borderId="22" xfId="0" applyBorder="1" applyAlignment="1" applyProtection="1">
      <alignment wrapText="1"/>
    </xf>
    <xf numFmtId="0" fontId="11" fillId="0" borderId="0" xfId="0" applyFont="1" applyBorder="1" applyAlignment="1" applyProtection="1">
      <alignment wrapText="1"/>
    </xf>
    <xf numFmtId="0" fontId="11" fillId="0" borderId="19" xfId="0" applyFont="1" applyBorder="1" applyAlignment="1" applyProtection="1">
      <alignment wrapText="1"/>
    </xf>
    <xf numFmtId="0" fontId="16" fillId="0" borderId="0" xfId="0" applyFont="1" applyBorder="1" applyAlignment="1" applyProtection="1">
      <alignment horizontal="center"/>
    </xf>
    <xf numFmtId="0" fontId="12" fillId="0" borderId="44" xfId="0" applyFont="1" applyBorder="1" applyAlignment="1" applyProtection="1">
      <alignment wrapText="1"/>
    </xf>
    <xf numFmtId="3" fontId="12" fillId="0" borderId="17" xfId="0" applyNumberFormat="1" applyFont="1" applyBorder="1" applyAlignment="1" applyProtection="1">
      <alignment horizontal="center"/>
    </xf>
    <xf numFmtId="3" fontId="17" fillId="0" borderId="0" xfId="0" applyNumberFormat="1" applyFont="1" applyBorder="1" applyAlignment="1" applyProtection="1">
      <alignment horizontal="center"/>
    </xf>
    <xf numFmtId="0" fontId="12" fillId="0" borderId="47" xfId="0" applyFont="1" applyBorder="1" applyAlignment="1" applyProtection="1">
      <alignment wrapText="1"/>
    </xf>
    <xf numFmtId="0" fontId="15" fillId="0" borderId="43" xfId="0" applyFont="1" applyBorder="1" applyAlignment="1" applyProtection="1">
      <alignment horizontal="left" vertical="center" wrapText="1"/>
    </xf>
    <xf numFmtId="3" fontId="18" fillId="0" borderId="17" xfId="0" applyNumberFormat="1" applyFont="1" applyBorder="1" applyAlignment="1" applyProtection="1">
      <alignment horizontal="center"/>
    </xf>
    <xf numFmtId="0" fontId="26" fillId="4" borderId="42" xfId="1" applyFont="1" applyBorder="1" applyAlignment="1" applyProtection="1">
      <alignment horizontal="left" vertical="center" wrapText="1"/>
    </xf>
    <xf numFmtId="3" fontId="14" fillId="0" borderId="17" xfId="0" applyNumberFormat="1" applyFont="1" applyBorder="1" applyAlignment="1" applyProtection="1">
      <alignment horizontal="center"/>
    </xf>
    <xf numFmtId="3" fontId="0" fillId="0" borderId="0" xfId="0" applyNumberFormat="1" applyProtection="1"/>
    <xf numFmtId="3" fontId="0" fillId="0" borderId="0" xfId="0" applyNumberFormat="1" applyBorder="1" applyProtection="1"/>
    <xf numFmtId="0" fontId="0" fillId="0" borderId="0" xfId="0" applyFill="1" applyBorder="1" applyProtection="1"/>
    <xf numFmtId="0" fontId="0" fillId="0" borderId="0" xfId="0" applyFill="1" applyAlignment="1" applyProtection="1">
      <alignment wrapText="1"/>
    </xf>
    <xf numFmtId="0" fontId="0" fillId="0" borderId="0" xfId="0" applyFill="1" applyProtection="1"/>
    <xf numFmtId="0" fontId="0" fillId="0" borderId="0" xfId="0" quotePrefix="1" applyProtection="1"/>
    <xf numFmtId="0" fontId="15" fillId="0" borderId="4" xfId="0" applyFont="1" applyBorder="1" applyAlignment="1" applyProtection="1">
      <alignment horizontal="left" vertical="center" wrapText="1"/>
      <protection locked="0"/>
    </xf>
    <xf numFmtId="0" fontId="15" fillId="0" borderId="6" xfId="0" applyFont="1" applyBorder="1" applyAlignment="1" applyProtection="1">
      <alignment horizontal="left" vertical="center" wrapText="1"/>
      <protection locked="0"/>
    </xf>
    <xf numFmtId="14" fontId="0" fillId="0" borderId="13" xfId="0" applyNumberFormat="1" applyBorder="1" applyAlignment="1" applyProtection="1">
      <alignment horizontal="left" vertical="center" wrapText="1"/>
      <protection locked="0"/>
    </xf>
    <xf numFmtId="0" fontId="0" fillId="3" borderId="12" xfId="0" applyFill="1" applyBorder="1" applyAlignment="1" applyProtection="1">
      <protection locked="0"/>
    </xf>
    <xf numFmtId="0" fontId="30" fillId="0" borderId="0" xfId="0" applyFont="1"/>
    <xf numFmtId="0" fontId="9" fillId="0" borderId="3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9" fillId="12" borderId="34" xfId="0" applyFont="1" applyFill="1" applyBorder="1" applyAlignment="1">
      <alignment horizontal="left" vertical="center"/>
    </xf>
    <xf numFmtId="0" fontId="29" fillId="12" borderId="22" xfId="0" applyFont="1" applyFill="1" applyBorder="1" applyAlignment="1">
      <alignment horizontal="left" vertical="center"/>
    </xf>
    <xf numFmtId="0" fontId="29" fillId="12" borderId="14" xfId="0" applyFont="1" applyFill="1" applyBorder="1" applyAlignment="1">
      <alignment horizontal="left" vertical="center"/>
    </xf>
    <xf numFmtId="0" fontId="29" fillId="12" borderId="38" xfId="0" applyFont="1" applyFill="1" applyBorder="1" applyAlignment="1">
      <alignment horizontal="left" vertical="center"/>
    </xf>
    <xf numFmtId="0" fontId="29" fillId="12" borderId="19" xfId="0" applyFont="1" applyFill="1" applyBorder="1" applyAlignment="1">
      <alignment horizontal="left" vertical="center"/>
    </xf>
    <xf numFmtId="0" fontId="29" fillId="12" borderId="2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25" fillId="0" borderId="21" xfId="0" applyFont="1" applyBorder="1" applyAlignment="1" applyProtection="1">
      <alignment horizontal="center"/>
    </xf>
    <xf numFmtId="0" fontId="28" fillId="0" borderId="30" xfId="0" applyFont="1" applyBorder="1" applyAlignment="1" applyProtection="1">
      <alignment horizontal="center" vertical="center"/>
    </xf>
    <xf numFmtId="0" fontId="25" fillId="0" borderId="31" xfId="0" applyFont="1" applyBorder="1" applyAlignment="1" applyProtection="1">
      <alignment horizontal="center" vertical="center"/>
    </xf>
    <xf numFmtId="0" fontId="25" fillId="0" borderId="5" xfId="0" applyFont="1" applyBorder="1" applyAlignment="1" applyProtection="1">
      <alignment horizontal="center" vertical="center"/>
    </xf>
    <xf numFmtId="0" fontId="25" fillId="0" borderId="15" xfId="0" applyFont="1" applyBorder="1" applyAlignment="1" applyProtection="1">
      <alignment horizontal="center" vertical="center"/>
    </xf>
    <xf numFmtId="0" fontId="10" fillId="12" borderId="34" xfId="0" applyFont="1" applyFill="1" applyBorder="1" applyAlignment="1" applyProtection="1">
      <alignment horizontal="left" vertical="center" wrapText="1"/>
    </xf>
    <xf numFmtId="0" fontId="10" fillId="12" borderId="22" xfId="0" applyFont="1" applyFill="1" applyBorder="1" applyAlignment="1" applyProtection="1">
      <alignment horizontal="left" vertical="center" wrapText="1"/>
    </xf>
    <xf numFmtId="0" fontId="10" fillId="12" borderId="38" xfId="0" applyFont="1" applyFill="1" applyBorder="1" applyAlignment="1" applyProtection="1">
      <alignment horizontal="left" vertical="center" wrapText="1"/>
    </xf>
    <xf numFmtId="0" fontId="10" fillId="12" borderId="19" xfId="0" applyFont="1" applyFill="1" applyBorder="1" applyAlignment="1" applyProtection="1">
      <alignment horizontal="left" vertical="center" wrapText="1"/>
    </xf>
    <xf numFmtId="2" fontId="5" fillId="2" borderId="48" xfId="3" applyNumberFormat="1" applyFont="1" applyFill="1" applyBorder="1" applyAlignment="1" applyProtection="1">
      <alignment horizontal="center" vertical="center" wrapText="1"/>
    </xf>
    <xf numFmtId="0" fontId="5" fillId="2" borderId="37" xfId="3" applyFont="1" applyFill="1" applyBorder="1" applyAlignment="1" applyProtection="1">
      <alignment horizontal="center" vertical="center" wrapText="1"/>
    </xf>
    <xf numFmtId="166" fontId="5" fillId="0" borderId="5" xfId="3" applyNumberFormat="1" applyFont="1" applyBorder="1" applyAlignment="1" applyProtection="1">
      <alignment horizontal="center" vertical="center"/>
    </xf>
    <xf numFmtId="166" fontId="5" fillId="0" borderId="15" xfId="3" applyNumberFormat="1" applyFont="1" applyBorder="1" applyAlignment="1" applyProtection="1">
      <alignment horizontal="center" vertical="center"/>
    </xf>
    <xf numFmtId="165" fontId="5" fillId="0" borderId="5" xfId="3" applyNumberFormat="1" applyFont="1" applyBorder="1" applyAlignment="1" applyProtection="1">
      <alignment horizontal="center" vertical="center"/>
    </xf>
    <xf numFmtId="165" fontId="5" fillId="0" borderId="15" xfId="3" applyNumberFormat="1" applyFont="1" applyBorder="1" applyAlignment="1" applyProtection="1">
      <alignment horizontal="center" vertical="center"/>
    </xf>
    <xf numFmtId="2" fontId="5" fillId="0" borderId="5" xfId="3" applyNumberFormat="1" applyFont="1" applyBorder="1" applyAlignment="1" applyProtection="1">
      <alignment horizontal="center" vertical="center"/>
    </xf>
    <xf numFmtId="2" fontId="5" fillId="0" borderId="15" xfId="3" applyNumberFormat="1" applyFont="1" applyBorder="1" applyAlignment="1" applyProtection="1">
      <alignment horizontal="center" vertical="center"/>
    </xf>
    <xf numFmtId="2" fontId="5" fillId="0" borderId="5" xfId="3" applyNumberFormat="1" applyFont="1" applyBorder="1" applyAlignment="1" applyProtection="1">
      <alignment horizontal="center" vertical="top" wrapText="1"/>
    </xf>
    <xf numFmtId="2" fontId="5" fillId="0" borderId="15" xfId="3" applyNumberFormat="1" applyFont="1" applyBorder="1" applyAlignment="1" applyProtection="1">
      <alignment horizontal="center" vertical="top" wrapText="1"/>
    </xf>
    <xf numFmtId="0" fontId="7" fillId="3" borderId="5" xfId="3" applyFont="1" applyFill="1" applyBorder="1" applyAlignment="1" applyProtection="1">
      <alignment horizontal="center" vertical="center" wrapText="1"/>
      <protection locked="0"/>
    </xf>
    <xf numFmtId="0" fontId="7" fillId="3" borderId="15" xfId="3" applyFont="1" applyFill="1" applyBorder="1" applyAlignment="1" applyProtection="1">
      <alignment horizontal="center" vertical="center" wrapText="1"/>
      <protection locked="0"/>
    </xf>
    <xf numFmtId="10" fontId="7" fillId="3" borderId="30" xfId="2" applyNumberFormat="1" applyFont="1" applyFill="1" applyBorder="1" applyAlignment="1" applyProtection="1">
      <alignment horizontal="center" vertical="center" wrapText="1"/>
      <protection locked="0"/>
    </xf>
    <xf numFmtId="10" fontId="7" fillId="3" borderId="31" xfId="2" applyNumberFormat="1" applyFont="1" applyFill="1" applyBorder="1" applyAlignment="1" applyProtection="1">
      <alignment horizontal="center" vertical="center" wrapText="1"/>
      <protection locked="0"/>
    </xf>
    <xf numFmtId="165" fontId="5" fillId="0" borderId="5" xfId="2" applyNumberFormat="1" applyFont="1" applyFill="1" applyBorder="1" applyAlignment="1" applyProtection="1">
      <alignment horizontal="center" vertical="center" wrapText="1"/>
    </xf>
    <xf numFmtId="165" fontId="5" fillId="0" borderId="15" xfId="2" applyNumberFormat="1" applyFont="1" applyFill="1" applyBorder="1" applyAlignment="1" applyProtection="1">
      <alignment horizontal="center" vertical="center" wrapText="1"/>
    </xf>
    <xf numFmtId="0" fontId="9" fillId="0" borderId="34" xfId="0" applyFont="1" applyBorder="1" applyAlignment="1" applyProtection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</xf>
    <xf numFmtId="0" fontId="9" fillId="0" borderId="38" xfId="0" applyFont="1" applyBorder="1" applyAlignment="1" applyProtection="1">
      <alignment horizontal="center" vertical="center" wrapText="1"/>
    </xf>
    <xf numFmtId="0" fontId="9" fillId="0" borderId="20" xfId="0" applyFont="1" applyBorder="1" applyAlignment="1" applyProtection="1">
      <alignment horizontal="center" vertical="center" wrapText="1"/>
    </xf>
    <xf numFmtId="3" fontId="5" fillId="3" borderId="30" xfId="3" applyNumberFormat="1" applyFont="1" applyFill="1" applyBorder="1" applyAlignment="1" applyProtection="1">
      <alignment horizontal="center" vertical="center" wrapText="1"/>
    </xf>
    <xf numFmtId="3" fontId="7" fillId="3" borderId="31" xfId="3" applyNumberFormat="1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/>
    </xf>
    <xf numFmtId="0" fontId="2" fillId="5" borderId="15" xfId="0" applyFont="1" applyFill="1" applyBorder="1" applyAlignment="1" applyProtection="1">
      <alignment horizontal="center"/>
    </xf>
    <xf numFmtId="0" fontId="2" fillId="0" borderId="33" xfId="0" applyFont="1" applyBorder="1" applyAlignment="1" applyProtection="1">
      <alignment horizontal="center"/>
    </xf>
    <xf numFmtId="0" fontId="2" fillId="0" borderId="27" xfId="0" applyFont="1" applyBorder="1" applyAlignment="1" applyProtection="1">
      <alignment horizontal="center"/>
    </xf>
    <xf numFmtId="3" fontId="5" fillId="18" borderId="33" xfId="3" applyNumberFormat="1" applyFont="1" applyFill="1" applyBorder="1" applyAlignment="1" applyProtection="1">
      <alignment horizontal="center" vertical="center" wrapText="1"/>
      <protection locked="0"/>
    </xf>
    <xf numFmtId="3" fontId="5" fillId="18" borderId="27" xfId="3" applyNumberFormat="1" applyFont="1" applyFill="1" applyBorder="1" applyAlignment="1" applyProtection="1">
      <alignment horizontal="center" vertical="center" wrapText="1"/>
      <protection locked="0"/>
    </xf>
    <xf numFmtId="2" fontId="0" fillId="3" borderId="34" xfId="0" applyNumberFormat="1" applyFill="1" applyBorder="1" applyAlignment="1" applyProtection="1">
      <alignment horizontal="center" vertical="center"/>
      <protection locked="0"/>
    </xf>
    <xf numFmtId="2" fontId="0" fillId="3" borderId="14" xfId="0" applyNumberFormat="1" applyFill="1" applyBorder="1" applyAlignment="1" applyProtection="1">
      <alignment horizontal="center" vertical="center"/>
      <protection locked="0"/>
    </xf>
    <xf numFmtId="2" fontId="0" fillId="3" borderId="38" xfId="0" applyNumberFormat="1" applyFill="1" applyBorder="1" applyAlignment="1" applyProtection="1">
      <alignment horizontal="center" vertical="center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2" fillId="16" borderId="48" xfId="0" applyFont="1" applyFill="1" applyBorder="1" applyAlignment="1" applyProtection="1">
      <alignment horizontal="center" vertical="center" wrapText="1"/>
    </xf>
    <xf numFmtId="0" fontId="2" fillId="16" borderId="37" xfId="0" applyFont="1" applyFill="1" applyBorder="1" applyAlignment="1" applyProtection="1">
      <alignment horizontal="center" vertical="center" wrapText="1"/>
    </xf>
    <xf numFmtId="10" fontId="7" fillId="3" borderId="51" xfId="2" applyNumberFormat="1" applyFont="1" applyFill="1" applyBorder="1" applyAlignment="1" applyProtection="1">
      <alignment horizontal="center" vertical="center" wrapText="1"/>
      <protection locked="0"/>
    </xf>
    <xf numFmtId="10" fontId="7" fillId="3" borderId="52" xfId="2" applyNumberFormat="1" applyFont="1" applyFill="1" applyBorder="1" applyAlignment="1" applyProtection="1">
      <alignment horizontal="center" vertical="center" wrapText="1"/>
      <protection locked="0"/>
    </xf>
    <xf numFmtId="3" fontId="7" fillId="18" borderId="5" xfId="3" applyNumberFormat="1" applyFont="1" applyFill="1" applyBorder="1" applyAlignment="1" applyProtection="1">
      <alignment horizontal="center" vertical="center" wrapText="1"/>
      <protection locked="0"/>
    </xf>
    <xf numFmtId="3" fontId="7" fillId="18" borderId="15" xfId="3" applyNumberFormat="1" applyFont="1" applyFill="1" applyBorder="1" applyAlignment="1" applyProtection="1">
      <alignment horizontal="center" vertical="center" wrapText="1"/>
      <protection locked="0"/>
    </xf>
    <xf numFmtId="166" fontId="0" fillId="0" borderId="30" xfId="0" applyNumberFormat="1" applyBorder="1" applyAlignment="1" applyProtection="1">
      <alignment horizontal="center"/>
    </xf>
    <xf numFmtId="166" fontId="0" fillId="0" borderId="31" xfId="0" applyNumberFormat="1" applyBorder="1" applyAlignment="1" applyProtection="1">
      <alignment horizontal="center"/>
    </xf>
    <xf numFmtId="3" fontId="15" fillId="17" borderId="30" xfId="0" applyNumberFormat="1" applyFont="1" applyFill="1" applyBorder="1" applyAlignment="1" applyProtection="1">
      <alignment horizontal="center"/>
    </xf>
    <xf numFmtId="3" fontId="15" fillId="17" borderId="31" xfId="0" applyNumberFormat="1" applyFont="1" applyFill="1" applyBorder="1" applyAlignment="1" applyProtection="1">
      <alignment horizontal="center"/>
    </xf>
    <xf numFmtId="2" fontId="5" fillId="2" borderId="30" xfId="3" applyNumberFormat="1" applyFont="1" applyFill="1" applyBorder="1" applyAlignment="1" applyProtection="1">
      <alignment horizontal="center" vertical="center" wrapText="1"/>
    </xf>
    <xf numFmtId="0" fontId="5" fillId="2" borderId="31" xfId="3" applyFont="1" applyFill="1" applyBorder="1" applyAlignment="1" applyProtection="1">
      <alignment horizontal="center" vertical="center" wrapText="1"/>
    </xf>
    <xf numFmtId="10" fontId="7" fillId="3" borderId="5" xfId="2" applyNumberFormat="1" applyFont="1" applyFill="1" applyBorder="1" applyAlignment="1" applyProtection="1">
      <alignment horizontal="center" vertical="center" wrapText="1"/>
      <protection locked="0"/>
    </xf>
    <xf numFmtId="10" fontId="7" fillId="3" borderId="15" xfId="2" applyNumberFormat="1" applyFont="1" applyFill="1" applyBorder="1" applyAlignment="1" applyProtection="1">
      <alignment horizontal="center" vertical="center" wrapText="1"/>
      <protection locked="0"/>
    </xf>
    <xf numFmtId="3" fontId="7" fillId="3" borderId="5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15" xfId="3" applyNumberFormat="1" applyFont="1" applyFill="1" applyBorder="1" applyAlignment="1" applyProtection="1">
      <alignment horizontal="center" vertical="center" wrapText="1"/>
      <protection locked="0"/>
    </xf>
    <xf numFmtId="10" fontId="7" fillId="3" borderId="5" xfId="3" applyNumberFormat="1" applyFont="1" applyFill="1" applyBorder="1" applyAlignment="1" applyProtection="1">
      <alignment horizontal="center" vertical="center"/>
      <protection locked="0"/>
    </xf>
    <xf numFmtId="10" fontId="7" fillId="3" borderId="15" xfId="3" applyNumberFormat="1" applyFont="1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3" fontId="15" fillId="0" borderId="5" xfId="0" applyNumberFormat="1" applyFont="1" applyBorder="1" applyAlignment="1" applyProtection="1">
      <alignment horizontal="center"/>
    </xf>
    <xf numFmtId="0" fontId="15" fillId="0" borderId="15" xfId="0" applyFont="1" applyBorder="1" applyAlignment="1" applyProtection="1">
      <alignment horizontal="center"/>
    </xf>
    <xf numFmtId="3" fontId="22" fillId="4" borderId="33" xfId="1" applyNumberFormat="1" applyFont="1" applyBorder="1" applyAlignment="1" applyProtection="1">
      <alignment horizontal="center" vertical="center"/>
    </xf>
    <xf numFmtId="0" fontId="22" fillId="4" borderId="27" xfId="1" applyFont="1" applyBorder="1" applyAlignment="1" applyProtection="1">
      <alignment horizontal="center" vertical="center"/>
    </xf>
    <xf numFmtId="0" fontId="0" fillId="0" borderId="0" xfId="0" applyProtection="1"/>
    <xf numFmtId="165" fontId="0" fillId="0" borderId="25" xfId="0" applyNumberFormat="1" applyBorder="1" applyAlignment="1" applyProtection="1">
      <alignment horizontal="center"/>
    </xf>
    <xf numFmtId="165" fontId="0" fillId="0" borderId="13" xfId="0" applyNumberFormat="1" applyBorder="1" applyAlignment="1" applyProtection="1">
      <alignment horizontal="center"/>
    </xf>
    <xf numFmtId="3" fontId="0" fillId="5" borderId="16" xfId="0" applyNumberFormat="1" applyFill="1" applyBorder="1" applyAlignment="1" applyProtection="1">
      <alignment horizontal="center"/>
    </xf>
    <xf numFmtId="3" fontId="0" fillId="5" borderId="4" xfId="0" applyNumberFormat="1" applyFill="1" applyBorder="1" applyAlignment="1" applyProtection="1">
      <alignment horizontal="center"/>
    </xf>
    <xf numFmtId="3" fontId="0" fillId="0" borderId="25" xfId="0" applyNumberFormat="1" applyBorder="1" applyAlignment="1" applyProtection="1">
      <alignment horizontal="center"/>
    </xf>
    <xf numFmtId="3" fontId="0" fillId="0" borderId="13" xfId="0" applyNumberFormat="1" applyBorder="1" applyAlignment="1" applyProtection="1">
      <alignment horizontal="center"/>
    </xf>
    <xf numFmtId="3" fontId="15" fillId="0" borderId="16" xfId="0" applyNumberFormat="1" applyFont="1" applyBorder="1" applyAlignment="1" applyProtection="1">
      <alignment horizontal="center"/>
    </xf>
    <xf numFmtId="3" fontId="15" fillId="0" borderId="4" xfId="0" applyNumberFormat="1" applyFont="1" applyBorder="1" applyAlignment="1" applyProtection="1">
      <alignment horizontal="center"/>
    </xf>
    <xf numFmtId="3" fontId="0" fillId="0" borderId="16" xfId="0" applyNumberForma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2" fontId="2" fillId="13" borderId="38" xfId="0" applyNumberFormat="1" applyFont="1" applyFill="1" applyBorder="1" applyAlignment="1" applyProtection="1">
      <alignment horizontal="center" vertical="center" wrapText="1"/>
    </xf>
    <xf numFmtId="0" fontId="2" fillId="13" borderId="20" xfId="0" applyFont="1" applyFill="1" applyBorder="1" applyAlignment="1" applyProtection="1">
      <alignment horizontal="center" vertical="center" wrapText="1"/>
    </xf>
    <xf numFmtId="3" fontId="0" fillId="0" borderId="28" xfId="0" applyNumberFormat="1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167" fontId="5" fillId="5" borderId="25" xfId="3" applyNumberFormat="1" applyFont="1" applyFill="1" applyBorder="1" applyAlignment="1" applyProtection="1">
      <alignment horizontal="center" vertical="center"/>
    </xf>
    <xf numFmtId="0" fontId="0" fillId="5" borderId="13" xfId="0" applyFill="1" applyBorder="1" applyAlignment="1" applyProtection="1">
      <alignment horizontal="center" vertical="center"/>
    </xf>
    <xf numFmtId="2" fontId="2" fillId="11" borderId="30" xfId="0" applyNumberFormat="1" applyFont="1" applyFill="1" applyBorder="1" applyAlignment="1" applyProtection="1">
      <alignment horizontal="center" vertical="center" wrapText="1"/>
    </xf>
    <xf numFmtId="0" fontId="2" fillId="11" borderId="31" xfId="0" applyFont="1" applyFill="1" applyBorder="1" applyAlignment="1" applyProtection="1">
      <alignment horizontal="center" vertical="center" wrapText="1"/>
    </xf>
    <xf numFmtId="3" fontId="0" fillId="3" borderId="5" xfId="0" applyNumberFormat="1" applyFill="1" applyBorder="1" applyAlignment="1" applyProtection="1">
      <alignment horizontal="center"/>
      <protection locked="0"/>
    </xf>
    <xf numFmtId="3" fontId="0" fillId="3" borderId="15" xfId="0" applyNumberFormat="1" applyFill="1" applyBorder="1" applyAlignment="1" applyProtection="1">
      <alignment horizontal="center"/>
      <protection locked="0"/>
    </xf>
    <xf numFmtId="3" fontId="0" fillId="3" borderId="5" xfId="0" applyNumberFormat="1" applyFill="1" applyBorder="1" applyAlignment="1" applyProtection="1">
      <alignment horizontal="center"/>
    </xf>
    <xf numFmtId="3" fontId="0" fillId="3" borderId="15" xfId="0" applyNumberFormat="1" applyFill="1" applyBorder="1" applyAlignment="1" applyProtection="1">
      <alignment horizontal="center"/>
    </xf>
    <xf numFmtId="9" fontId="0" fillId="3" borderId="5" xfId="2" applyFont="1" applyFill="1" applyBorder="1" applyAlignment="1" applyProtection="1">
      <alignment horizontal="center"/>
      <protection locked="0"/>
    </xf>
    <xf numFmtId="9" fontId="0" fillId="3" borderId="15" xfId="2" applyFont="1" applyFill="1" applyBorder="1" applyAlignment="1" applyProtection="1">
      <alignment horizontal="center"/>
      <protection locked="0"/>
    </xf>
    <xf numFmtId="3" fontId="0" fillId="0" borderId="5" xfId="0" applyNumberFormat="1" applyBorder="1" applyAlignment="1" applyProtection="1">
      <alignment horizontal="center"/>
    </xf>
    <xf numFmtId="3" fontId="0" fillId="0" borderId="15" xfId="0" applyNumberFormat="1" applyBorder="1" applyAlignment="1" applyProtection="1">
      <alignment horizontal="center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32" xfId="0" applyNumberFormat="1" applyFill="1" applyBorder="1" applyAlignment="1" applyProtection="1">
      <alignment horizontal="center"/>
      <protection locked="0"/>
    </xf>
    <xf numFmtId="164" fontId="0" fillId="3" borderId="10" xfId="2" applyNumberFormat="1" applyFont="1" applyFill="1" applyBorder="1" applyAlignment="1" applyProtection="1">
      <alignment horizontal="center"/>
      <protection locked="0"/>
    </xf>
    <xf numFmtId="164" fontId="0" fillId="3" borderId="32" xfId="2" applyNumberFormat="1" applyFont="1" applyFill="1" applyBorder="1" applyAlignment="1" applyProtection="1">
      <alignment horizontal="center"/>
      <protection locked="0"/>
    </xf>
    <xf numFmtId="3" fontId="2" fillId="5" borderId="33" xfId="0" applyNumberFormat="1" applyFont="1" applyFill="1" applyBorder="1" applyAlignment="1" applyProtection="1">
      <alignment horizontal="center"/>
    </xf>
    <xf numFmtId="0" fontId="2" fillId="5" borderId="27" xfId="0" applyFont="1" applyFill="1" applyBorder="1" applyAlignment="1" applyProtection="1">
      <alignment horizontal="center"/>
    </xf>
    <xf numFmtId="3" fontId="2" fillId="5" borderId="27" xfId="0" applyNumberFormat="1" applyFont="1" applyFill="1" applyBorder="1" applyAlignment="1" applyProtection="1">
      <alignment horizontal="center"/>
    </xf>
    <xf numFmtId="3" fontId="2" fillId="5" borderId="12" xfId="0" applyNumberFormat="1" applyFont="1" applyFill="1" applyBorder="1" applyAlignment="1" applyProtection="1">
      <alignment horizontal="center"/>
    </xf>
    <xf numFmtId="3" fontId="2" fillId="5" borderId="6" xfId="0" applyNumberFormat="1" applyFont="1" applyFill="1" applyBorder="1" applyAlignment="1" applyProtection="1">
      <alignment horizontal="center"/>
    </xf>
    <xf numFmtId="0" fontId="0" fillId="3" borderId="34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alignment horizontal="center" vertical="center"/>
      <protection locked="0"/>
    </xf>
    <xf numFmtId="3" fontId="12" fillId="0" borderId="16" xfId="0" applyNumberFormat="1" applyFont="1" applyBorder="1" applyAlignment="1" applyProtection="1">
      <alignment horizontal="center"/>
    </xf>
    <xf numFmtId="0" fontId="12" fillId="0" borderId="4" xfId="0" applyFont="1" applyBorder="1" applyAlignment="1" applyProtection="1">
      <alignment horizontal="center"/>
    </xf>
    <xf numFmtId="2" fontId="2" fillId="15" borderId="30" xfId="0" applyNumberFormat="1" applyFont="1" applyFill="1" applyBorder="1" applyAlignment="1" applyProtection="1">
      <alignment horizontal="center" vertical="center" wrapText="1"/>
    </xf>
    <xf numFmtId="0" fontId="2" fillId="15" borderId="31" xfId="0" applyFont="1" applyFill="1" applyBorder="1" applyAlignment="1" applyProtection="1">
      <alignment horizontal="center" vertical="center" wrapText="1"/>
    </xf>
    <xf numFmtId="167" fontId="5" fillId="5" borderId="49" xfId="3" applyNumberFormat="1" applyFont="1" applyFill="1" applyBorder="1" applyAlignment="1" applyProtection="1">
      <alignment horizontal="center" vertical="center"/>
    </xf>
    <xf numFmtId="0" fontId="0" fillId="5" borderId="50" xfId="0" applyFill="1" applyBorder="1" applyAlignment="1" applyProtection="1">
      <alignment horizontal="center" vertical="center"/>
    </xf>
    <xf numFmtId="167" fontId="5" fillId="5" borderId="41" xfId="3" applyNumberFormat="1" applyFont="1" applyFill="1" applyBorder="1" applyAlignment="1" applyProtection="1">
      <alignment horizontal="center" vertical="center"/>
    </xf>
    <xf numFmtId="0" fontId="0" fillId="5" borderId="45" xfId="0" applyFill="1" applyBorder="1" applyAlignment="1" applyProtection="1">
      <alignment horizontal="center" vertical="center"/>
    </xf>
    <xf numFmtId="2" fontId="2" fillId="10" borderId="30" xfId="0" applyNumberFormat="1" applyFont="1" applyFill="1" applyBorder="1" applyAlignment="1" applyProtection="1">
      <alignment horizontal="center" vertical="center" wrapText="1"/>
    </xf>
    <xf numFmtId="0" fontId="2" fillId="10" borderId="31" xfId="0" applyFont="1" applyFill="1" applyBorder="1" applyAlignment="1" applyProtection="1">
      <alignment horizontal="center" vertical="center" wrapText="1"/>
    </xf>
    <xf numFmtId="10" fontId="7" fillId="3" borderId="33" xfId="3" applyNumberFormat="1" applyFont="1" applyFill="1" applyBorder="1" applyAlignment="1" applyProtection="1">
      <alignment horizontal="center" vertical="center"/>
      <protection locked="0"/>
    </xf>
    <xf numFmtId="10" fontId="7" fillId="3" borderId="27" xfId="3" applyNumberFormat="1" applyFont="1" applyFill="1" applyBorder="1" applyAlignment="1" applyProtection="1">
      <alignment horizontal="center" vertical="center"/>
      <protection locked="0"/>
    </xf>
    <xf numFmtId="2" fontId="2" fillId="2" borderId="33" xfId="3" applyNumberFormat="1" applyFont="1" applyFill="1" applyBorder="1" applyAlignment="1" applyProtection="1">
      <alignment horizontal="center" vertical="center" wrapText="1"/>
    </xf>
    <xf numFmtId="0" fontId="2" fillId="2" borderId="27" xfId="3" applyFont="1" applyFill="1" applyBorder="1" applyAlignment="1" applyProtection="1">
      <alignment horizontal="center" vertical="center" wrapText="1"/>
    </xf>
    <xf numFmtId="2" fontId="2" fillId="6" borderId="30" xfId="0" applyNumberFormat="1" applyFont="1" applyFill="1" applyBorder="1" applyAlignment="1" applyProtection="1">
      <alignment horizontal="center" wrapText="1"/>
    </xf>
    <xf numFmtId="0" fontId="2" fillId="6" borderId="31" xfId="0" applyFont="1" applyFill="1" applyBorder="1" applyAlignment="1" applyProtection="1">
      <alignment horizontal="center" wrapText="1"/>
    </xf>
    <xf numFmtId="0" fontId="2" fillId="7" borderId="35" xfId="0" applyFont="1" applyFill="1" applyBorder="1" applyAlignment="1" applyProtection="1">
      <alignment horizontal="center" vertical="center" wrapText="1"/>
    </xf>
    <xf numFmtId="0" fontId="2" fillId="7" borderId="17" xfId="0" applyFont="1" applyFill="1" applyBorder="1" applyAlignment="1" applyProtection="1">
      <alignment horizontal="center" vertical="center" wrapText="1"/>
    </xf>
    <xf numFmtId="0" fontId="2" fillId="7" borderId="36" xfId="0" applyFont="1" applyFill="1" applyBorder="1" applyAlignment="1" applyProtection="1">
      <alignment horizontal="center" vertical="center" wrapText="1"/>
    </xf>
    <xf numFmtId="2" fontId="2" fillId="7" borderId="35" xfId="3" applyNumberFormat="1" applyFont="1" applyFill="1" applyBorder="1" applyAlignment="1" applyProtection="1">
      <alignment horizontal="center" vertical="center" wrapText="1"/>
    </xf>
    <xf numFmtId="2" fontId="2" fillId="7" borderId="17" xfId="3" applyNumberFormat="1" applyFont="1" applyFill="1" applyBorder="1" applyAlignment="1" applyProtection="1">
      <alignment horizontal="center" vertical="center" wrapText="1"/>
    </xf>
    <xf numFmtId="2" fontId="2" fillId="7" borderId="36" xfId="3" applyNumberFormat="1" applyFont="1" applyFill="1" applyBorder="1" applyAlignment="1" applyProtection="1">
      <alignment horizontal="center" vertical="center" wrapText="1"/>
    </xf>
    <xf numFmtId="2" fontId="2" fillId="8" borderId="30" xfId="0" applyNumberFormat="1" applyFont="1" applyFill="1" applyBorder="1" applyAlignment="1" applyProtection="1">
      <alignment horizontal="center" wrapText="1"/>
    </xf>
    <xf numFmtId="0" fontId="2" fillId="8" borderId="31" xfId="0" applyFont="1" applyFill="1" applyBorder="1" applyAlignment="1" applyProtection="1">
      <alignment horizontal="center" wrapText="1"/>
    </xf>
    <xf numFmtId="3" fontId="2" fillId="5" borderId="25" xfId="0" applyNumberFormat="1" applyFont="1" applyFill="1" applyBorder="1" applyAlignment="1" applyProtection="1">
      <alignment horizontal="center"/>
    </xf>
    <xf numFmtId="3" fontId="2" fillId="5" borderId="13" xfId="0" applyNumberFormat="1" applyFont="1" applyFill="1" applyBorder="1" applyAlignment="1" applyProtection="1">
      <alignment horizontal="center"/>
    </xf>
    <xf numFmtId="10" fontId="7" fillId="3" borderId="10" xfId="3" applyNumberFormat="1" applyFont="1" applyFill="1" applyBorder="1" applyAlignment="1" applyProtection="1">
      <alignment horizontal="center" vertical="center"/>
      <protection locked="0"/>
    </xf>
    <xf numFmtId="10" fontId="7" fillId="3" borderId="32" xfId="3" applyNumberFormat="1" applyFont="1" applyFill="1" applyBorder="1" applyAlignment="1" applyProtection="1">
      <alignment horizontal="center" vertical="center"/>
      <protection locked="0"/>
    </xf>
    <xf numFmtId="2" fontId="2" fillId="9" borderId="30" xfId="0" applyNumberFormat="1" applyFont="1" applyFill="1" applyBorder="1" applyAlignment="1" applyProtection="1">
      <alignment horizontal="center" wrapText="1"/>
    </xf>
    <xf numFmtId="0" fontId="2" fillId="9" borderId="31" xfId="0" applyFont="1" applyFill="1" applyBorder="1" applyAlignment="1" applyProtection="1">
      <alignment horizontal="center" wrapText="1"/>
    </xf>
    <xf numFmtId="2" fontId="2" fillId="10" borderId="48" xfId="0" applyNumberFormat="1" applyFont="1" applyFill="1" applyBorder="1" applyAlignment="1" applyProtection="1">
      <alignment horizontal="center" wrapText="1"/>
    </xf>
    <xf numFmtId="0" fontId="2" fillId="10" borderId="37" xfId="0" applyFont="1" applyFill="1" applyBorder="1" applyAlignment="1" applyProtection="1">
      <alignment horizontal="center" wrapText="1"/>
    </xf>
    <xf numFmtId="2" fontId="2" fillId="11" borderId="30" xfId="0" applyNumberFormat="1" applyFont="1" applyFill="1" applyBorder="1" applyAlignment="1" applyProtection="1">
      <alignment horizontal="center" wrapText="1"/>
    </xf>
    <xf numFmtId="0" fontId="2" fillId="11" borderId="31" xfId="0" applyFont="1" applyFill="1" applyBorder="1" applyAlignment="1" applyProtection="1">
      <alignment horizontal="center" wrapText="1"/>
    </xf>
    <xf numFmtId="1" fontId="0" fillId="3" borderId="34" xfId="0" applyNumberFormat="1" applyFill="1" applyBorder="1" applyAlignment="1" applyProtection="1">
      <alignment horizontal="center"/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0" fontId="2" fillId="7" borderId="34" xfId="0" applyFont="1" applyFill="1" applyBorder="1" applyAlignment="1" applyProtection="1">
      <alignment vertical="center" wrapText="1"/>
    </xf>
    <xf numFmtId="0" fontId="2" fillId="7" borderId="38" xfId="0" applyFont="1" applyFill="1" applyBorder="1" applyAlignment="1" applyProtection="1">
      <alignment vertical="center" wrapText="1"/>
    </xf>
    <xf numFmtId="0" fontId="20" fillId="7" borderId="39" xfId="0" applyFont="1" applyFill="1" applyBorder="1" applyAlignment="1" applyProtection="1">
      <alignment horizontal="center" vertical="center" wrapText="1"/>
    </xf>
    <xf numFmtId="0" fontId="20" fillId="7" borderId="40" xfId="0" applyFont="1" applyFill="1" applyBorder="1" applyAlignment="1" applyProtection="1">
      <alignment horizontal="center" vertical="center" wrapText="1"/>
    </xf>
    <xf numFmtId="0" fontId="20" fillId="7" borderId="41" xfId="0" applyFont="1" applyFill="1" applyBorder="1" applyAlignment="1" applyProtection="1">
      <alignment horizontal="center" vertical="center" wrapText="1"/>
    </xf>
    <xf numFmtId="3" fontId="22" fillId="4" borderId="27" xfId="1" applyNumberFormat="1" applyFont="1" applyBorder="1" applyAlignment="1" applyProtection="1">
      <alignment horizontal="center" vertical="center"/>
    </xf>
    <xf numFmtId="3" fontId="0" fillId="0" borderId="2" xfId="0" applyNumberFormat="1" applyBorder="1" applyAlignment="1" applyProtection="1">
      <alignment horizontal="center"/>
    </xf>
    <xf numFmtId="0" fontId="2" fillId="7" borderId="39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/>
    </xf>
    <xf numFmtId="0" fontId="2" fillId="7" borderId="40" xfId="0" applyFont="1" applyFill="1" applyBorder="1" applyAlignment="1" applyProtection="1">
      <alignment horizontal="center" vertical="center" wrapText="1"/>
    </xf>
    <xf numFmtId="3" fontId="0" fillId="0" borderId="12" xfId="0" applyNumberFormat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2" fontId="2" fillId="14" borderId="30" xfId="0" applyNumberFormat="1" applyFont="1" applyFill="1" applyBorder="1" applyAlignment="1" applyProtection="1">
      <alignment horizontal="center" vertical="center" wrapText="1"/>
    </xf>
    <xf numFmtId="0" fontId="2" fillId="14" borderId="31" xfId="0" applyFont="1" applyFill="1" applyBorder="1" applyAlignment="1" applyProtection="1">
      <alignment horizontal="center" vertical="center" wrapText="1"/>
    </xf>
    <xf numFmtId="3" fontId="15" fillId="0" borderId="11" xfId="0" applyNumberFormat="1" applyFont="1" applyBorder="1" applyAlignment="1" applyProtection="1">
      <alignment horizontal="center"/>
    </xf>
    <xf numFmtId="3" fontId="15" fillId="0" borderId="3" xfId="0" applyNumberFormat="1" applyFont="1" applyBorder="1" applyAlignment="1" applyProtection="1">
      <alignment horizontal="center"/>
    </xf>
    <xf numFmtId="3" fontId="12" fillId="0" borderId="18" xfId="0" applyNumberFormat="1" applyFont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  <protection locked="0"/>
    </xf>
  </cellXfs>
  <cellStyles count="4">
    <cellStyle name="Gut" xfId="1" builtinId="26"/>
    <cellStyle name="Prozent" xfId="2" builtinId="5"/>
    <cellStyle name="Standard" xfId="0" builtinId="0"/>
    <cellStyle name="Standard_Kapitalwertberechnung6" xf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055625352612992"/>
          <c:y val="0.16672682193078517"/>
          <c:w val="0.83137573265144071"/>
          <c:h val="0.768064461848137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'econ calc light'!$C$74</c:f>
              <c:strCache>
                <c:ptCount val="1"/>
                <c:pt idx="0">
                  <c:v>Jahreskosten gesamt der Anlage unter Berücksichtigung des Restwertes in [EUR/a]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1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cat>
            <c:strRef>
              <c:f>('econ calc light'!$D$18:$E$18,'econ calc light'!$G$18:$H$18,'econ calc light'!$J$18:$K$18,'econ calc light'!$M$18:$N$18,'econ calc light'!$P$18:$Q$18,'econ calc light'!$S$18:$T$18,'econ calc light'!$V$18:$W$18,'econ calc light'!$Y$18:$Z$18)</c:f>
              <c:strCache>
                <c:ptCount val="3"/>
                <c:pt idx="0">
                  <c:v>Variante 1: </c:v>
                </c:pt>
                <c:pt idx="2">
                  <c:v>Variante 2: </c:v>
                </c:pt>
              </c:strCache>
            </c:strRef>
          </c:cat>
          <c:val>
            <c:numRef>
              <c:f>('econ calc light'!$D$74:$E$74,'econ calc light'!$G$74:$H$74,'econ calc light'!$J$74:$K$74,'econ calc light'!$M$74:$N$74,'econ calc light'!$P$74:$Q$74,'econ calc light'!$S$74:$T$74,'econ calc light'!$V$74:$W$74,'econ calc light'!$Y$74:$Z$74)</c:f>
              <c:numCache>
                <c:formatCode>#,##0</c:formatCode>
                <c:ptCount val="4"/>
                <c:pt idx="0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225856"/>
        <c:axId val="151227392"/>
      </c:barChart>
      <c:catAx>
        <c:axId val="15122585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51227392"/>
        <c:crosses val="autoZero"/>
        <c:auto val="1"/>
        <c:lblAlgn val="ctr"/>
        <c:lblOffset val="100"/>
        <c:noMultiLvlLbl val="0"/>
      </c:catAx>
      <c:valAx>
        <c:axId val="15122739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de-AT" sz="1100">
                    <a:latin typeface="Arial" panose="020B0604020202020204" pitchFamily="34" charset="0"/>
                    <a:cs typeface="Arial" panose="020B0604020202020204" pitchFamily="34" charset="0"/>
                  </a:rPr>
                  <a:t>Jahreskosten</a:t>
                </a:r>
                <a:r>
                  <a:rPr lang="de-AT" sz="1100" baseline="0">
                    <a:latin typeface="Arial" panose="020B0604020202020204" pitchFamily="34" charset="0"/>
                    <a:cs typeface="Arial" panose="020B0604020202020204" pitchFamily="34" charset="0"/>
                  </a:rPr>
                  <a:t> gesamt unter Berücksichtigung des Restwertes in [EUR/a]</a:t>
                </a:r>
                <a:endParaRPr lang="de-AT" sz="110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2114422257633611E-2"/>
              <c:y val="0.2003481534437230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51225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9525</xdr:rowOff>
    </xdr:from>
    <xdr:to>
      <xdr:col>23</xdr:col>
      <xdr:colOff>0</xdr:colOff>
      <xdr:row>61</xdr:row>
      <xdr:rowOff>40822</xdr:rowOff>
    </xdr:to>
    <xdr:sp macro="" textlink="">
      <xdr:nvSpPr>
        <xdr:cNvPr id="2" name="Textfeld 1"/>
        <xdr:cNvSpPr txBox="1"/>
      </xdr:nvSpPr>
      <xdr:spPr>
        <a:xfrm>
          <a:off x="0" y="853168"/>
          <a:ext cx="17526000" cy="10155011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4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Sehr geehrte</a:t>
          </a:r>
          <a:r>
            <a:rPr lang="de-AT" sz="140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Damen und Herren</a:t>
          </a:r>
        </a:p>
        <a:p>
          <a:endParaRPr lang="de-AT" sz="140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de-AT" sz="14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Der Vergleich der Wirtschaftlichkeit verschiedener Energiekonzepte ist unerlässlicher Bestandteil des energieeffizienten Bauens.</a:t>
          </a:r>
        </a:p>
        <a:p>
          <a:r>
            <a:rPr lang="de-AT" sz="14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Um die notwendigen Berechnungen mit geringstmöglichem Aufwand und  nach vereinheitlichter Methodik zu ermöglichen, wurde das vorliegende Excel-</a:t>
          </a:r>
          <a:r>
            <a:rPr lang="de-AT" sz="140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Tool</a:t>
          </a:r>
          <a:r>
            <a:rPr lang="de-AT" sz="14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 "econ</a:t>
          </a:r>
          <a:r>
            <a:rPr lang="de-AT" sz="140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calc light" </a:t>
          </a:r>
          <a:r>
            <a:rPr lang="de-AT" sz="14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Energieinstitut Vorarlberg (EIV)  entwickelt. Es baut auf</a:t>
          </a:r>
          <a:r>
            <a:rPr lang="de-AT" sz="140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dem bereits vorhandenen Tool econ calc auf, ist aber in der Anwendung und Handhabung deutlich einfache und übersichtlicher. Alle Eingaben und Ergebnisse können auf einer DIN A4 Seite dargestellt werden. </a:t>
          </a:r>
          <a:r>
            <a:rPr lang="de-AT" sz="14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Grundlagen und  Struktur wurden von Michael</a:t>
          </a:r>
          <a:r>
            <a:rPr lang="de-AT" sz="140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Braun </a:t>
          </a:r>
          <a:r>
            <a:rPr lang="de-AT" sz="14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erarbeitet. Die Weiterentwicklung aufbauend auf dieser Grundlage erfolgte durch Thomas Grad.</a:t>
          </a:r>
        </a:p>
        <a:p>
          <a:r>
            <a:rPr lang="de-AT" sz="1400" u="none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Im  Wirtschaftlichkeitsrechner Light </a:t>
          </a:r>
          <a:r>
            <a:rPr lang="de-AT" sz="14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können bis zu acht</a:t>
          </a:r>
          <a:r>
            <a:rPr lang="de-AT" sz="140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</a:t>
          </a:r>
          <a:r>
            <a:rPr lang="de-AT" sz="1400" u="none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unterschiedliche V</a:t>
          </a:r>
          <a:r>
            <a:rPr lang="de-AT" sz="1400" u="none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arianten</a:t>
          </a:r>
          <a:r>
            <a:rPr lang="de-AT" sz="14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</a:t>
          </a:r>
          <a:r>
            <a:rPr lang="de-AT" sz="1400" u="sng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wirtschaftlich</a:t>
          </a:r>
          <a:r>
            <a:rPr lang="de-AT" sz="14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bewertet und verglichen werden.</a:t>
          </a:r>
        </a:p>
        <a:p>
          <a:endParaRPr lang="de-AT" sz="1400" b="1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de-AT" sz="1400" b="1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Eigenschaften: </a:t>
          </a:r>
          <a:endParaRPr lang="de-AT" sz="140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pPr marL="3028950" lvl="6" indent="-285750">
            <a:buFont typeface="Wingdings" pitchFamily="2" charset="2"/>
            <a:buChar char="§"/>
          </a:pPr>
          <a:r>
            <a:rPr lang="de-AT" sz="14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Hilfsmittel für die einfache</a:t>
          </a:r>
          <a:r>
            <a:rPr lang="de-AT" sz="140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</a:t>
          </a:r>
          <a:r>
            <a:rPr lang="de-AT" sz="14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wirtschaftliche Bewertung</a:t>
          </a:r>
          <a:r>
            <a:rPr lang="de-AT" sz="140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</a:t>
          </a:r>
          <a:r>
            <a:rPr lang="de-AT" sz="14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von Anlagen und Maßnahmen an</a:t>
          </a:r>
          <a:r>
            <a:rPr lang="de-AT" sz="140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Gebäuden</a:t>
          </a:r>
          <a:r>
            <a:rPr lang="de-AT" sz="14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</a:t>
          </a:r>
        </a:p>
        <a:p>
          <a:pPr marL="3028950" lvl="6" indent="-285750">
            <a:buFont typeface="Wingdings" pitchFamily="2" charset="2"/>
            <a:buChar char="§"/>
          </a:pPr>
          <a:r>
            <a:rPr lang="de-AT" sz="14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Bis zu 8 Varianten sind vergleichbar</a:t>
          </a:r>
        </a:p>
        <a:p>
          <a:pPr marL="3028950" lvl="6" indent="-285750">
            <a:buFont typeface="Wingdings" pitchFamily="2" charset="2"/>
            <a:buChar char="§"/>
          </a:pPr>
          <a:r>
            <a:rPr lang="de-AT" sz="14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Anpassbar an Nutzerbedürfnisse durch Vorauswahl was</a:t>
          </a:r>
          <a:r>
            <a:rPr lang="de-AT" sz="140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wirtschaftlich verglichen werden soll (Bestehende Anlage, Heizungsanlage, Lüftungsanlage, Photovoltaikanlage, Sonstiges, Dämmebene, NaWaRo)</a:t>
          </a:r>
          <a:endParaRPr lang="de-AT" sz="140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pPr marL="3028950" lvl="6" indent="-285750">
            <a:buFont typeface="Wingdings" pitchFamily="2" charset="2"/>
            <a:buChar char="§"/>
          </a:pPr>
          <a:r>
            <a:rPr lang="de-AT" sz="14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Aufbau</a:t>
          </a:r>
          <a:r>
            <a:rPr lang="de-AT" sz="140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nach VDI 2067</a:t>
          </a:r>
          <a:endParaRPr lang="de-AT" sz="140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pPr marL="3028950" lvl="6" indent="-285750">
            <a:buFont typeface="Wingdings" pitchFamily="2" charset="2"/>
            <a:buChar char="§"/>
          </a:pPr>
          <a:r>
            <a:rPr lang="de-AT" sz="14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Einbezug von Förderungen</a:t>
          </a:r>
        </a:p>
        <a:p>
          <a:pPr marL="3028950" lvl="6" indent="-285750">
            <a:buFont typeface="Wingdings" pitchFamily="2" charset="2"/>
            <a:buChar char="§"/>
          </a:pPr>
          <a:r>
            <a:rPr lang="de-AT" sz="14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Balkendiagramm</a:t>
          </a:r>
          <a:r>
            <a:rPr lang="de-AT" sz="140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zur Darstellung der Ergebnisse</a:t>
          </a:r>
        </a:p>
        <a:p>
          <a:pPr marL="3028950" lvl="6" indent="-285750">
            <a:buFont typeface="Wingdings" pitchFamily="2" charset="2"/>
            <a:buChar char="§"/>
          </a:pPr>
          <a:r>
            <a:rPr lang="de-AT" sz="140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kurze und ausreichende genaue Darstellung der Wirtschaftlichkeit zum schnellen Vergleich</a:t>
          </a:r>
          <a:endParaRPr lang="de-AT" sz="140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pPr marL="3028950" lvl="6" indent="-285750">
            <a:buFont typeface="Wingdings" pitchFamily="2" charset="2"/>
            <a:buChar char="§"/>
          </a:pPr>
          <a:endParaRPr lang="de-AT" sz="140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de-AT" sz="1400" b="1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Betrachtungsperspektiven:</a:t>
          </a:r>
          <a:endParaRPr lang="de-AT" sz="140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pPr marL="3028950" lvl="6" indent="-285750">
            <a:buFont typeface="Wingdings" pitchFamily="2" charset="2"/>
            <a:buChar char="§"/>
          </a:pPr>
          <a:r>
            <a:rPr lang="de-AT" sz="14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Bauherren/Eigentümer-Sicht</a:t>
          </a:r>
        </a:p>
        <a:p>
          <a:pPr marL="3028950" lvl="6" indent="-285750">
            <a:buFont typeface="Wingdings" pitchFamily="2" charset="2"/>
            <a:buChar char="§"/>
          </a:pPr>
          <a:r>
            <a:rPr lang="de-AT" sz="14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Sichtweise eines Käufers eines Gesamtobjekts</a:t>
          </a:r>
        </a:p>
        <a:p>
          <a:pPr marL="3028950" lvl="6" indent="-285750">
            <a:buFont typeface="Wingdings" pitchFamily="2" charset="2"/>
            <a:buChar char="§"/>
          </a:pPr>
          <a:r>
            <a:rPr lang="de-AT" sz="14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Sichtweise eines Bauträgers</a:t>
          </a:r>
        </a:p>
        <a:p>
          <a:endParaRPr lang="de-AT" sz="1400" b="1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de-AT" sz="1400" b="1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Entwicklung / Programmierung: </a:t>
          </a:r>
          <a:endParaRPr lang="de-AT" sz="140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AT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anose="020B0604020202020204" pitchFamily="34" charset="0"/>
            </a:rPr>
            <a:t>Dipl.-Ing. (FH) Michael Braun, M.Sc. MBA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AT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Arial" panose="020B0604020202020204" pitchFamily="34" charset="0"/>
            </a:rPr>
            <a:t>Thomas Grad </a:t>
          </a:r>
        </a:p>
        <a:p>
          <a:endParaRPr lang="de-AT" sz="1400" b="1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de-AT" sz="14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Energieinstitut Vorarlberg</a:t>
          </a:r>
        </a:p>
        <a:p>
          <a:r>
            <a:rPr lang="de-AT" sz="14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Campus V Stadtstaße 33</a:t>
          </a:r>
        </a:p>
        <a:p>
          <a:r>
            <a:rPr lang="de-AT" sz="14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A-6850 Dornbirn</a:t>
          </a:r>
        </a:p>
        <a:p>
          <a:r>
            <a:rPr lang="de-AT" sz="14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Ansprechperson: Dipl.-Ing. (FH) Michael Braun, M.Sc. MBA</a:t>
          </a:r>
        </a:p>
        <a:p>
          <a:r>
            <a:rPr lang="en-GB" sz="14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E-Mail: </a:t>
          </a:r>
          <a:r>
            <a:rPr lang="en-GB" sz="1400" u="sng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michael.braun@energieinstitut.at</a:t>
          </a:r>
          <a:endParaRPr lang="de-AT" sz="140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de-AT" sz="14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Tel.: 05572/31202-97 </a:t>
          </a:r>
        </a:p>
        <a:p>
          <a:endParaRPr lang="de-AT" sz="140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pPr marL="0" indent="0"/>
          <a:r>
            <a:rPr lang="de-AT" sz="1400" b="1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Haftungsausschluss</a:t>
          </a:r>
        </a:p>
        <a:p>
          <a:r>
            <a:rPr lang="de-AT" sz="12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"econ calc light" erhebt kein Anspruch auf Vollständigkeit oder universelle Richtigkeit. Es wurde nach bestem Wissen und Gewissen erstellt und getestet, Fehler können nicht vollständig ausgeschlossen werden. </a:t>
          </a:r>
        </a:p>
        <a:p>
          <a:r>
            <a:rPr lang="de-AT" sz="12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Jegliche Verantwortung für die mit "econ calc light"  gewonnenen Ergebnisse liegen beim Nutzer des Tools. </a:t>
          </a:r>
        </a:p>
        <a:p>
          <a:endParaRPr lang="de-AT" sz="120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AT" sz="12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Aus dem bestehenden Excel-Tool econ calc wurde im Zuge von </a:t>
          </a:r>
          <a:r>
            <a:rPr lang="de-AT" sz="12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GreenSan</a:t>
          </a:r>
          <a:r>
            <a:rPr lang="de-AT" sz="12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econ</a:t>
          </a:r>
          <a:r>
            <a:rPr lang="de-AT" sz="12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calc light entwickelt.</a:t>
          </a:r>
          <a:r>
            <a:rPr lang="de-AT" sz="12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AT" sz="12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GreenSan</a:t>
          </a:r>
          <a:r>
            <a:rPr lang="de-AT" sz="12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ist ein Projekt des Energieinstitut Vorarlberg, des Energie- und Umweltzentrum Allgäu (eza!), der Klimaschutz- und Energieagentur Baden-Württemberg (KEA), der Energieagentur Ravensburg, der Energieagentur St. Gallen und der baubook gmbh. </a:t>
          </a:r>
          <a:r>
            <a:rPr lang="de-AT" sz="1200"/>
            <a:t>Dieses Projekt wird von der Europäischen Union im Rahmen von Interreg A-B-H und der energie autonomie vorarlberg finanziert.</a:t>
          </a:r>
          <a:endParaRPr lang="de-AT" sz="120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8</xdr:col>
      <xdr:colOff>33130</xdr:colOff>
      <xdr:row>0</xdr:row>
      <xdr:rowOff>25391</xdr:rowOff>
    </xdr:from>
    <xdr:to>
      <xdr:col>10</xdr:col>
      <xdr:colOff>265043</xdr:colOff>
      <xdr:row>5</xdr:row>
      <xdr:rowOff>1085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9130" y="25391"/>
          <a:ext cx="1755913" cy="8205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61</xdr:row>
      <xdr:rowOff>50368</xdr:rowOff>
    </xdr:from>
    <xdr:to>
      <xdr:col>15</xdr:col>
      <xdr:colOff>56028</xdr:colOff>
      <xdr:row>67</xdr:row>
      <xdr:rowOff>151219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755285"/>
          <a:ext cx="11486028" cy="10533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75</xdr:row>
      <xdr:rowOff>43144</xdr:rowOff>
    </xdr:from>
    <xdr:to>
      <xdr:col>20</xdr:col>
      <xdr:colOff>168088</xdr:colOff>
      <xdr:row>106</xdr:row>
      <xdr:rowOff>19611</xdr:rowOff>
    </xdr:to>
    <xdr:graphicFrame macro="">
      <xdr:nvGraphicFramePr>
        <xdr:cNvPr id="4117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134470</xdr:colOff>
      <xdr:row>0</xdr:row>
      <xdr:rowOff>22411</xdr:rowOff>
    </xdr:from>
    <xdr:to>
      <xdr:col>8</xdr:col>
      <xdr:colOff>47958</xdr:colOff>
      <xdr:row>6</xdr:row>
      <xdr:rowOff>33616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5264" y="22411"/>
          <a:ext cx="2446018" cy="1142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zoomScaleNormal="100" workbookViewId="0">
      <selection sqref="A1:H2"/>
    </sheetView>
  </sheetViews>
  <sheetFormatPr baseColWidth="10" defaultRowHeight="12.75" x14ac:dyDescent="0.2"/>
  <cols>
    <col min="1" max="16384" width="11.42578125" style="3"/>
  </cols>
  <sheetData>
    <row r="1" spans="1:11" ht="12.75" customHeight="1" x14ac:dyDescent="0.2">
      <c r="A1" s="116" t="s">
        <v>72</v>
      </c>
      <c r="B1" s="117"/>
      <c r="C1" s="117"/>
      <c r="D1" s="117"/>
      <c r="E1" s="117"/>
      <c r="F1" s="117"/>
      <c r="G1" s="117"/>
      <c r="H1" s="118"/>
      <c r="I1" s="128"/>
      <c r="J1" s="128"/>
      <c r="K1" s="128"/>
    </row>
    <row r="2" spans="1:11" ht="13.5" customHeight="1" thickBot="1" x14ac:dyDescent="0.25">
      <c r="A2" s="119"/>
      <c r="B2" s="120"/>
      <c r="C2" s="120"/>
      <c r="D2" s="120"/>
      <c r="E2" s="120"/>
      <c r="F2" s="120"/>
      <c r="G2" s="120"/>
      <c r="H2" s="121"/>
      <c r="I2" s="128"/>
      <c r="J2" s="128"/>
      <c r="K2" s="128"/>
    </row>
    <row r="3" spans="1:11" ht="13.5" thickBot="1" x14ac:dyDescent="0.25">
      <c r="I3" s="128"/>
      <c r="J3" s="128"/>
      <c r="K3" s="128"/>
    </row>
    <row r="4" spans="1:11" ht="12.75" customHeight="1" x14ac:dyDescent="0.2">
      <c r="A4" s="122" t="s">
        <v>71</v>
      </c>
      <c r="B4" s="123"/>
      <c r="C4" s="123"/>
      <c r="D4" s="123"/>
      <c r="E4" s="123"/>
      <c r="F4" s="123"/>
      <c r="G4" s="124"/>
      <c r="I4" s="128"/>
      <c r="J4" s="128"/>
      <c r="K4" s="128"/>
    </row>
    <row r="5" spans="1:11" ht="12.75" customHeight="1" thickBot="1" x14ac:dyDescent="0.25">
      <c r="A5" s="125"/>
      <c r="B5" s="126"/>
      <c r="C5" s="126"/>
      <c r="D5" s="126"/>
      <c r="E5" s="126"/>
      <c r="F5" s="126"/>
      <c r="G5" s="127"/>
      <c r="I5" s="128"/>
      <c r="J5" s="128"/>
      <c r="K5" s="128"/>
    </row>
  </sheetData>
  <mergeCells count="3">
    <mergeCell ref="A1:H2"/>
    <mergeCell ref="A4:G5"/>
    <mergeCell ref="I1:K5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81"/>
  <sheetViews>
    <sheetView tabSelected="1" topLeftCell="B47" zoomScale="85" zoomScaleNormal="85" zoomScalePageLayoutView="120" workbookViewId="0">
      <selection activeCell="C73" sqref="A73:XFD73"/>
    </sheetView>
  </sheetViews>
  <sheetFormatPr baseColWidth="10" defaultRowHeight="12.75" outlineLevelRow="1" outlineLevelCol="1" x14ac:dyDescent="0.2"/>
  <cols>
    <col min="1" max="1" width="3.7109375" style="4" customWidth="1"/>
    <col min="2" max="2" width="23" style="6" customWidth="1"/>
    <col min="3" max="3" width="63.5703125" style="6" customWidth="1"/>
    <col min="4" max="5" width="17.7109375" style="4" customWidth="1"/>
    <col min="6" max="6" width="2.7109375" style="5" customWidth="1"/>
    <col min="7" max="8" width="17.7109375" style="4" customWidth="1"/>
    <col min="9" max="9" width="2.7109375" style="4" customWidth="1"/>
    <col min="10" max="11" width="17.7109375" style="4" hidden="1" customWidth="1" outlineLevel="1"/>
    <col min="12" max="12" width="2.7109375" style="4" hidden="1" customWidth="1" outlineLevel="1"/>
    <col min="13" max="13" width="17.7109375" style="6" hidden="1" customWidth="1" outlineLevel="1"/>
    <col min="14" max="14" width="17.7109375" style="4" hidden="1" customWidth="1" outlineLevel="1"/>
    <col min="15" max="15" width="2.7109375" style="4" customWidth="1" collapsed="1"/>
    <col min="16" max="17" width="17.7109375" style="4" hidden="1" customWidth="1" outlineLevel="1"/>
    <col min="18" max="18" width="2.7109375" style="4" hidden="1" customWidth="1" outlineLevel="1"/>
    <col min="19" max="20" width="17.7109375" style="4" hidden="1" customWidth="1" outlineLevel="1"/>
    <col min="21" max="21" width="2.7109375" style="4" customWidth="1" collapsed="1"/>
    <col min="22" max="23" width="17.7109375" style="4" hidden="1" customWidth="1" outlineLevel="1"/>
    <col min="24" max="24" width="2.7109375" style="4" hidden="1" customWidth="1" outlineLevel="1"/>
    <col min="25" max="25" width="17.7109375" style="4" hidden="1" customWidth="1" outlineLevel="1"/>
    <col min="26" max="26" width="18.7109375" style="4" hidden="1" customWidth="1" outlineLevel="1"/>
    <col min="27" max="27" width="11.42578125" style="4" collapsed="1"/>
    <col min="28" max="16384" width="11.42578125" style="4"/>
  </cols>
  <sheetData>
    <row r="1" spans="2:26" x14ac:dyDescent="0.2">
      <c r="B1" s="154" t="s">
        <v>73</v>
      </c>
      <c r="C1" s="155"/>
    </row>
    <row r="2" spans="2:26" ht="13.5" thickBot="1" x14ac:dyDescent="0.25">
      <c r="B2" s="156"/>
      <c r="C2" s="157"/>
      <c r="G2" s="7" t="s">
        <v>48</v>
      </c>
    </row>
    <row r="3" spans="2:26" ht="13.5" thickBot="1" x14ac:dyDescent="0.25">
      <c r="G3" s="7" t="s">
        <v>36</v>
      </c>
    </row>
    <row r="4" spans="2:26" ht="16.5" customHeight="1" thickBot="1" x14ac:dyDescent="0.35">
      <c r="B4" s="8" t="s">
        <v>43</v>
      </c>
      <c r="C4" s="4"/>
      <c r="D4" s="158" t="s">
        <v>44</v>
      </c>
      <c r="E4" s="159"/>
      <c r="G4" s="7" t="s">
        <v>37</v>
      </c>
      <c r="J4" s="115"/>
    </row>
    <row r="5" spans="2:26" ht="16.5" customHeight="1" x14ac:dyDescent="0.2">
      <c r="B5" s="9" t="s">
        <v>42</v>
      </c>
      <c r="C5" s="111"/>
      <c r="D5" s="160" t="s">
        <v>45</v>
      </c>
      <c r="E5" s="161"/>
      <c r="G5" s="7" t="s">
        <v>38</v>
      </c>
    </row>
    <row r="6" spans="2:26" ht="16.5" customHeight="1" thickBot="1" x14ac:dyDescent="0.25">
      <c r="B6" s="9" t="s">
        <v>40</v>
      </c>
      <c r="C6" s="112"/>
      <c r="D6" s="162" t="s">
        <v>46</v>
      </c>
      <c r="E6" s="163"/>
      <c r="G6" s="7" t="s">
        <v>64</v>
      </c>
    </row>
    <row r="7" spans="2:26" ht="16.5" customHeight="1" thickBot="1" x14ac:dyDescent="0.25">
      <c r="B7" s="10" t="s">
        <v>41</v>
      </c>
      <c r="C7" s="113"/>
      <c r="G7" s="7" t="s">
        <v>65</v>
      </c>
    </row>
    <row r="8" spans="2:26" ht="16.5" customHeight="1" x14ac:dyDescent="0.2">
      <c r="B8" s="11"/>
      <c r="C8" s="12"/>
      <c r="G8" s="7" t="s">
        <v>66</v>
      </c>
      <c r="M8" s="4"/>
    </row>
    <row r="9" spans="2:26" ht="15" customHeight="1" thickBot="1" x14ac:dyDescent="0.25">
      <c r="B9" s="13"/>
      <c r="C9" s="14"/>
      <c r="M9" s="4"/>
    </row>
    <row r="10" spans="2:26" ht="39" customHeight="1" thickBot="1" x14ac:dyDescent="0.25">
      <c r="D10" s="170" t="s">
        <v>35</v>
      </c>
      <c r="E10" s="171"/>
      <c r="G10" s="170" t="s">
        <v>35</v>
      </c>
      <c r="H10" s="171"/>
      <c r="J10" s="170" t="s">
        <v>35</v>
      </c>
      <c r="K10" s="171"/>
      <c r="M10" s="170" t="s">
        <v>35</v>
      </c>
      <c r="N10" s="171"/>
      <c r="P10" s="170" t="s">
        <v>35</v>
      </c>
      <c r="Q10" s="171"/>
      <c r="S10" s="170" t="s">
        <v>35</v>
      </c>
      <c r="T10" s="171"/>
      <c r="V10" s="170" t="s">
        <v>35</v>
      </c>
      <c r="W10" s="171"/>
      <c r="Y10" s="170" t="s">
        <v>35</v>
      </c>
      <c r="Z10" s="171"/>
    </row>
    <row r="11" spans="2:26" s="16" customFormat="1" ht="18" customHeight="1" x14ac:dyDescent="0.25">
      <c r="B11" s="134" t="s">
        <v>34</v>
      </c>
      <c r="C11" s="135"/>
      <c r="D11" s="166"/>
      <c r="E11" s="167"/>
      <c r="F11" s="15"/>
      <c r="G11" s="166"/>
      <c r="H11" s="167"/>
      <c r="J11" s="166"/>
      <c r="K11" s="167"/>
      <c r="M11" s="166"/>
      <c r="N11" s="167"/>
      <c r="O11" s="17"/>
      <c r="P11" s="166"/>
      <c r="Q11" s="167"/>
      <c r="S11" s="166"/>
      <c r="T11" s="167"/>
      <c r="V11" s="166"/>
      <c r="W11" s="167"/>
      <c r="Y11" s="166"/>
      <c r="Z11" s="167"/>
    </row>
    <row r="12" spans="2:26" s="16" customFormat="1" ht="18" customHeight="1" thickBot="1" x14ac:dyDescent="0.3">
      <c r="B12" s="136"/>
      <c r="C12" s="137"/>
      <c r="D12" s="168"/>
      <c r="E12" s="169"/>
      <c r="F12" s="15"/>
      <c r="G12" s="168"/>
      <c r="H12" s="169"/>
      <c r="J12" s="168"/>
      <c r="K12" s="169"/>
      <c r="M12" s="168"/>
      <c r="N12" s="169"/>
      <c r="O12" s="18"/>
      <c r="P12" s="168"/>
      <c r="Q12" s="169"/>
      <c r="S12" s="168"/>
      <c r="T12" s="169"/>
      <c r="V12" s="168"/>
      <c r="W12" s="169"/>
      <c r="Y12" s="168"/>
      <c r="Z12" s="169"/>
    </row>
    <row r="13" spans="2:26" s="16" customFormat="1" ht="13.5" customHeight="1" thickBot="1" x14ac:dyDescent="0.3">
      <c r="B13" s="19"/>
      <c r="C13" s="19"/>
      <c r="D13" s="129"/>
      <c r="E13" s="129"/>
      <c r="F13" s="15"/>
      <c r="G13" s="129"/>
      <c r="H13" s="129"/>
      <c r="J13" s="129"/>
      <c r="K13" s="129"/>
      <c r="M13" s="129"/>
      <c r="N13" s="129"/>
      <c r="O13" s="18"/>
      <c r="P13" s="129"/>
      <c r="Q13" s="129"/>
      <c r="S13" s="129"/>
      <c r="T13" s="129"/>
      <c r="V13" s="129"/>
      <c r="W13" s="129"/>
      <c r="Y13" s="129"/>
      <c r="Z13" s="129"/>
    </row>
    <row r="14" spans="2:26" s="16" customFormat="1" ht="18" customHeight="1" x14ac:dyDescent="0.25">
      <c r="B14" s="19"/>
      <c r="C14" s="19"/>
      <c r="D14" s="130" t="s">
        <v>63</v>
      </c>
      <c r="E14" s="131"/>
      <c r="F14" s="15"/>
      <c r="G14" s="130" t="s">
        <v>63</v>
      </c>
      <c r="H14" s="131"/>
      <c r="J14" s="130" t="s">
        <v>63</v>
      </c>
      <c r="K14" s="131"/>
      <c r="M14" s="130" t="s">
        <v>63</v>
      </c>
      <c r="N14" s="131"/>
      <c r="O14" s="18"/>
      <c r="P14" s="130" t="s">
        <v>63</v>
      </c>
      <c r="Q14" s="131"/>
      <c r="S14" s="130" t="s">
        <v>63</v>
      </c>
      <c r="T14" s="131"/>
      <c r="V14" s="130" t="s">
        <v>63</v>
      </c>
      <c r="W14" s="131"/>
      <c r="Y14" s="130" t="s">
        <v>63</v>
      </c>
      <c r="Z14" s="131"/>
    </row>
    <row r="15" spans="2:26" s="16" customFormat="1" ht="18" customHeight="1" x14ac:dyDescent="0.25">
      <c r="B15" s="19"/>
      <c r="C15" s="19"/>
      <c r="D15" s="132"/>
      <c r="E15" s="133"/>
      <c r="F15" s="15"/>
      <c r="G15" s="132"/>
      <c r="H15" s="133"/>
      <c r="J15" s="132"/>
      <c r="K15" s="133"/>
      <c r="M15" s="132"/>
      <c r="N15" s="133"/>
      <c r="O15" s="18"/>
      <c r="P15" s="132"/>
      <c r="Q15" s="133"/>
      <c r="S15" s="132"/>
      <c r="T15" s="133"/>
      <c r="V15" s="132"/>
      <c r="W15" s="133"/>
      <c r="Y15" s="132"/>
      <c r="Z15" s="133"/>
    </row>
    <row r="16" spans="2:26" ht="42" customHeight="1" thickBot="1" x14ac:dyDescent="0.25">
      <c r="B16" s="19"/>
      <c r="C16" s="19"/>
      <c r="D16" s="164"/>
      <c r="E16" s="165"/>
      <c r="F16" s="20"/>
      <c r="G16" s="164"/>
      <c r="H16" s="165"/>
      <c r="J16" s="164"/>
      <c r="K16" s="165"/>
      <c r="M16" s="164"/>
      <c r="N16" s="165"/>
      <c r="O16" s="6"/>
      <c r="P16" s="164"/>
      <c r="Q16" s="165"/>
      <c r="S16" s="164"/>
      <c r="T16" s="165"/>
      <c r="V16" s="164"/>
      <c r="W16" s="165"/>
      <c r="Y16" s="164"/>
      <c r="Z16" s="165"/>
    </row>
    <row r="17" spans="1:26" ht="12.75" customHeight="1" thickBot="1" x14ac:dyDescent="0.25">
      <c r="B17" s="19"/>
      <c r="C17" s="19"/>
      <c r="D17" s="129"/>
      <c r="E17" s="129"/>
      <c r="F17" s="20"/>
      <c r="G17" s="129"/>
      <c r="H17" s="129"/>
      <c r="J17" s="129"/>
      <c r="K17" s="129"/>
      <c r="M17" s="129"/>
      <c r="N17" s="129"/>
      <c r="O17" s="6"/>
      <c r="P17" s="129"/>
      <c r="Q17" s="129"/>
      <c r="S17" s="129"/>
      <c r="T17" s="129"/>
      <c r="V17" s="129"/>
      <c r="W17" s="129"/>
      <c r="Y17" s="129"/>
      <c r="Z17" s="129"/>
    </row>
    <row r="18" spans="1:26" ht="16.5" customHeight="1" thickBot="1" x14ac:dyDescent="0.25">
      <c r="A18" s="21"/>
      <c r="B18" s="253" t="s">
        <v>32</v>
      </c>
      <c r="C18" s="22" t="s">
        <v>1</v>
      </c>
      <c r="D18" s="246" t="str">
        <f>CONCATENATE("Variante 1: ",D11)</f>
        <v xml:space="preserve">Variante 1: </v>
      </c>
      <c r="E18" s="247"/>
      <c r="F18" s="23"/>
      <c r="G18" s="246" t="str">
        <f>CONCATENATE("Variante 2: ",G11)</f>
        <v xml:space="preserve">Variante 2: </v>
      </c>
      <c r="H18" s="247"/>
      <c r="J18" s="138" t="str">
        <f>CONCATENATE("Variante 3: ",J11)</f>
        <v xml:space="preserve">Variante 3: </v>
      </c>
      <c r="K18" s="139"/>
      <c r="M18" s="138" t="str">
        <f>CONCATENATE("Variante 4: ",M11)</f>
        <v xml:space="preserve">Variante 4: </v>
      </c>
      <c r="N18" s="139"/>
      <c r="O18" s="6"/>
      <c r="P18" s="180" t="str">
        <f>CONCATENATE("Variante 5: ",P11)</f>
        <v xml:space="preserve">Variante 5: </v>
      </c>
      <c r="Q18" s="181"/>
      <c r="S18" s="180" t="str">
        <f>CONCATENATE("Variante 6: ",S11)</f>
        <v xml:space="preserve">Variante 6: </v>
      </c>
      <c r="T18" s="181"/>
      <c r="V18" s="180" t="str">
        <f>CONCATENATE("Variante 7: ",V11)</f>
        <v xml:space="preserve">Variante 7: </v>
      </c>
      <c r="W18" s="181"/>
      <c r="Y18" s="180" t="str">
        <f>CONCATENATE("Variante 8: ",Y11)</f>
        <v xml:space="preserve">Variante 8: </v>
      </c>
      <c r="Z18" s="181"/>
    </row>
    <row r="19" spans="1:26" ht="16.5" customHeight="1" x14ac:dyDescent="0.2">
      <c r="A19" s="24"/>
      <c r="B19" s="254"/>
      <c r="C19" s="25" t="s">
        <v>39</v>
      </c>
      <c r="D19" s="172">
        <v>0.01</v>
      </c>
      <c r="E19" s="173"/>
      <c r="F19" s="1"/>
      <c r="G19" s="150">
        <v>0.01</v>
      </c>
      <c r="H19" s="151"/>
      <c r="I19" s="5"/>
      <c r="J19" s="150">
        <v>0.01</v>
      </c>
      <c r="K19" s="151"/>
      <c r="L19" s="26"/>
      <c r="M19" s="150">
        <v>0.01</v>
      </c>
      <c r="N19" s="151"/>
      <c r="P19" s="182">
        <v>0.01</v>
      </c>
      <c r="Q19" s="183"/>
      <c r="S19" s="182">
        <v>0.01</v>
      </c>
      <c r="T19" s="183"/>
      <c r="V19" s="182">
        <v>0.01</v>
      </c>
      <c r="W19" s="183"/>
      <c r="Y19" s="182">
        <v>0.01</v>
      </c>
      <c r="Z19" s="183"/>
    </row>
    <row r="20" spans="1:26" ht="12.75" hidden="1" customHeight="1" x14ac:dyDescent="0.2">
      <c r="A20" s="24"/>
      <c r="B20" s="254"/>
      <c r="C20" s="27" t="s">
        <v>2</v>
      </c>
      <c r="D20" s="152">
        <f>1+D19</f>
        <v>1.01</v>
      </c>
      <c r="E20" s="153"/>
      <c r="F20" s="2"/>
      <c r="G20" s="152">
        <f>1+G19</f>
        <v>1.01</v>
      </c>
      <c r="H20" s="153"/>
      <c r="I20" s="5"/>
      <c r="J20" s="152">
        <f>1+J19</f>
        <v>1.01</v>
      </c>
      <c r="K20" s="153"/>
      <c r="M20" s="152">
        <f>1+M19</f>
        <v>1.01</v>
      </c>
      <c r="N20" s="153"/>
      <c r="O20" s="6"/>
      <c r="P20" s="152">
        <f>1+P19</f>
        <v>1.01</v>
      </c>
      <c r="Q20" s="153"/>
      <c r="S20" s="152">
        <f>1+S19</f>
        <v>1.01</v>
      </c>
      <c r="T20" s="153"/>
      <c r="V20" s="152">
        <f>1+V19</f>
        <v>1.01</v>
      </c>
      <c r="W20" s="153"/>
      <c r="Y20" s="152">
        <f>1+Y19</f>
        <v>1.01</v>
      </c>
      <c r="Z20" s="153"/>
    </row>
    <row r="21" spans="1:26" ht="16.5" customHeight="1" x14ac:dyDescent="0.2">
      <c r="A21" s="28"/>
      <c r="B21" s="254"/>
      <c r="C21" s="25" t="s">
        <v>11</v>
      </c>
      <c r="D21" s="148">
        <v>25</v>
      </c>
      <c r="E21" s="149"/>
      <c r="F21" s="29"/>
      <c r="G21" s="148">
        <v>25</v>
      </c>
      <c r="H21" s="149"/>
      <c r="I21" s="5"/>
      <c r="J21" s="148">
        <v>25</v>
      </c>
      <c r="K21" s="149"/>
      <c r="M21" s="148">
        <v>25</v>
      </c>
      <c r="N21" s="149"/>
      <c r="O21" s="6"/>
      <c r="P21" s="148">
        <v>25</v>
      </c>
      <c r="Q21" s="149"/>
      <c r="S21" s="148">
        <v>25</v>
      </c>
      <c r="T21" s="149"/>
      <c r="V21" s="148">
        <v>25</v>
      </c>
      <c r="W21" s="149"/>
      <c r="Y21" s="148">
        <v>25</v>
      </c>
      <c r="Z21" s="149"/>
    </row>
    <row r="22" spans="1:26" ht="12.75" hidden="1" customHeight="1" x14ac:dyDescent="0.2">
      <c r="A22" s="28"/>
      <c r="B22" s="254"/>
      <c r="C22" s="25" t="s">
        <v>3</v>
      </c>
      <c r="D22" s="140">
        <f>1/D21</f>
        <v>0.04</v>
      </c>
      <c r="E22" s="141"/>
      <c r="F22" s="30"/>
      <c r="G22" s="140">
        <f>1/G21</f>
        <v>0.04</v>
      </c>
      <c r="H22" s="141"/>
      <c r="I22" s="5"/>
      <c r="J22" s="140">
        <f>1/J21</f>
        <v>0.04</v>
      </c>
      <c r="K22" s="141"/>
      <c r="M22" s="140">
        <f>1/M21</f>
        <v>0.04</v>
      </c>
      <c r="N22" s="141"/>
      <c r="O22" s="6" t="s">
        <v>26</v>
      </c>
      <c r="P22" s="140">
        <f>1/P21</f>
        <v>0.04</v>
      </c>
      <c r="Q22" s="141"/>
      <c r="S22" s="140">
        <f>1/S21</f>
        <v>0.04</v>
      </c>
      <c r="T22" s="141"/>
      <c r="V22" s="140">
        <f>1/V21</f>
        <v>0.04</v>
      </c>
      <c r="W22" s="141"/>
      <c r="Y22" s="140">
        <f>1/Y21</f>
        <v>0.04</v>
      </c>
      <c r="Z22" s="141"/>
    </row>
    <row r="23" spans="1:26" ht="12.75" hidden="1" customHeight="1" x14ac:dyDescent="0.2">
      <c r="A23" s="28"/>
      <c r="B23" s="254"/>
      <c r="C23" s="25" t="s">
        <v>4</v>
      </c>
      <c r="D23" s="140">
        <f>(D$20-1)/(1-D$20^(-D$21))</f>
        <v>4.5406753400547978E-2</v>
      </c>
      <c r="E23" s="141"/>
      <c r="F23" s="30"/>
      <c r="G23" s="140">
        <f>(G$20-1)/(1-G$20^(-G$21))</f>
        <v>4.5406753400547978E-2</v>
      </c>
      <c r="H23" s="141"/>
      <c r="I23" s="5"/>
      <c r="J23" s="140">
        <f>(J$20-1)/(1-J$20^(-J$21))</f>
        <v>4.5406753400547978E-2</v>
      </c>
      <c r="K23" s="141"/>
      <c r="M23" s="140">
        <f>(M$20-1)/(1-M$20^(-M$21))</f>
        <v>4.5406753400547978E-2</v>
      </c>
      <c r="N23" s="141"/>
      <c r="O23" s="6"/>
      <c r="P23" s="140">
        <f>(P$20-1)/(1-P$20^(-P$21))</f>
        <v>4.5406753400547978E-2</v>
      </c>
      <c r="Q23" s="141"/>
      <c r="S23" s="140">
        <f>(S$20-1)/(1-S$20^(-S$21))</f>
        <v>4.5406753400547978E-2</v>
      </c>
      <c r="T23" s="141"/>
      <c r="V23" s="140">
        <f>(V$20-1)/(1-V$20^(-V$21))</f>
        <v>4.5406753400547978E-2</v>
      </c>
      <c r="W23" s="141"/>
      <c r="Y23" s="140">
        <f>(Y$20-1)/(1-Y$20^(-Y$21))</f>
        <v>4.5406753400547978E-2</v>
      </c>
      <c r="Z23" s="141"/>
    </row>
    <row r="24" spans="1:26" ht="12.75" hidden="1" customHeight="1" x14ac:dyDescent="0.2">
      <c r="A24" s="28"/>
      <c r="B24" s="254"/>
      <c r="C24" s="25" t="s">
        <v>5</v>
      </c>
      <c r="D24" s="140">
        <f>1/D23</f>
        <v>22.023155700621658</v>
      </c>
      <c r="E24" s="141"/>
      <c r="F24" s="30"/>
      <c r="G24" s="140">
        <f>1/G23</f>
        <v>22.023155700621658</v>
      </c>
      <c r="H24" s="141"/>
      <c r="I24" s="5"/>
      <c r="J24" s="140">
        <f>1/J23</f>
        <v>22.023155700621658</v>
      </c>
      <c r="K24" s="141"/>
      <c r="M24" s="140">
        <f>1/M23</f>
        <v>22.023155700621658</v>
      </c>
      <c r="N24" s="141"/>
      <c r="O24" s="6"/>
      <c r="P24" s="140">
        <f>1/P23</f>
        <v>22.023155700621658</v>
      </c>
      <c r="Q24" s="141"/>
      <c r="S24" s="140">
        <f>1/S23</f>
        <v>22.023155700621658</v>
      </c>
      <c r="T24" s="141"/>
      <c r="V24" s="140">
        <f>1/V23</f>
        <v>22.023155700621658</v>
      </c>
      <c r="W24" s="141"/>
      <c r="Y24" s="140">
        <f>1/Y23</f>
        <v>22.023155700621658</v>
      </c>
      <c r="Z24" s="141"/>
    </row>
    <row r="25" spans="1:26" ht="12.75" hidden="1" customHeight="1" x14ac:dyDescent="0.2">
      <c r="A25" s="31"/>
      <c r="B25" s="254"/>
      <c r="C25" s="32" t="s">
        <v>6</v>
      </c>
      <c r="D25" s="146">
        <f>(D20^D21-1)/(D20-1)</f>
        <v>28.243199501723399</v>
      </c>
      <c r="E25" s="147"/>
      <c r="F25" s="33"/>
      <c r="G25" s="146">
        <f>(G20^G21-1)/(G20-1)</f>
        <v>28.243199501723399</v>
      </c>
      <c r="H25" s="147"/>
      <c r="I25" s="5"/>
      <c r="J25" s="146">
        <f>(J20^J21-1)/(J20-1)</f>
        <v>28.243199501723399</v>
      </c>
      <c r="K25" s="147"/>
      <c r="M25" s="146">
        <f>(M20^M21-1)/(M20-1)</f>
        <v>28.243199501723399</v>
      </c>
      <c r="N25" s="147"/>
      <c r="O25" s="6"/>
      <c r="P25" s="146">
        <f>(P20^P21-1)/(P20-1)</f>
        <v>28.243199501723399</v>
      </c>
      <c r="Q25" s="147"/>
      <c r="S25" s="146">
        <f>(S20^S21-1)/(S20-1)</f>
        <v>28.243199501723399</v>
      </c>
      <c r="T25" s="147"/>
      <c r="V25" s="146">
        <f>(V20^V21-1)/(V20-1)</f>
        <v>28.243199501723399</v>
      </c>
      <c r="W25" s="147"/>
      <c r="Y25" s="146">
        <f>(Y20^Y21-1)/(Y20-1)</f>
        <v>28.243199501723399</v>
      </c>
      <c r="Z25" s="147"/>
    </row>
    <row r="26" spans="1:26" ht="27" customHeight="1" x14ac:dyDescent="0.2">
      <c r="A26" s="34"/>
      <c r="B26" s="254"/>
      <c r="C26" s="35" t="s">
        <v>49</v>
      </c>
      <c r="D26" s="174">
        <v>25</v>
      </c>
      <c r="E26" s="175"/>
      <c r="F26" s="36"/>
      <c r="G26" s="184">
        <v>25</v>
      </c>
      <c r="H26" s="185"/>
      <c r="I26" s="5"/>
      <c r="J26" s="184">
        <v>25</v>
      </c>
      <c r="K26" s="185"/>
      <c r="M26" s="184">
        <v>25</v>
      </c>
      <c r="N26" s="185"/>
      <c r="O26" s="6"/>
      <c r="P26" s="184">
        <v>25</v>
      </c>
      <c r="Q26" s="185"/>
      <c r="S26" s="184">
        <v>25</v>
      </c>
      <c r="T26" s="185"/>
      <c r="V26" s="184">
        <v>25</v>
      </c>
      <c r="W26" s="185"/>
      <c r="Y26" s="184">
        <v>25</v>
      </c>
      <c r="Z26" s="185"/>
    </row>
    <row r="27" spans="1:26" ht="12.75" hidden="1" customHeight="1" x14ac:dyDescent="0.2">
      <c r="A27" s="28"/>
      <c r="B27" s="254"/>
      <c r="C27" s="25" t="s">
        <v>7</v>
      </c>
      <c r="D27" s="140">
        <f>(D$20-1)/(1-D$20^(-D$26))</f>
        <v>4.5406753400547978E-2</v>
      </c>
      <c r="E27" s="141"/>
      <c r="F27" s="30"/>
      <c r="G27" s="140">
        <f>(G$20-1)/(1-G$20^(-G$26))</f>
        <v>4.5406753400547978E-2</v>
      </c>
      <c r="H27" s="141"/>
      <c r="I27" s="5"/>
      <c r="J27" s="140">
        <f>(J$20-1)/(1-J$20^(-J$26))</f>
        <v>4.5406753400547978E-2</v>
      </c>
      <c r="K27" s="141"/>
      <c r="M27" s="140">
        <f>(M$20-1)/(1-M$20^(-M$26))</f>
        <v>4.5406753400547978E-2</v>
      </c>
      <c r="N27" s="141"/>
      <c r="O27" s="6"/>
      <c r="P27" s="140">
        <f>(P$20-1)/(1-P$20^(-P$26))</f>
        <v>4.5406753400547978E-2</v>
      </c>
      <c r="Q27" s="141"/>
      <c r="S27" s="140">
        <f>(S$20-1)/(1-S$20^(-S$26))</f>
        <v>4.5406753400547978E-2</v>
      </c>
      <c r="T27" s="141"/>
      <c r="V27" s="140">
        <f>(V$20-1)/(1-V$20^(-V$26))</f>
        <v>4.5406753400547978E-2</v>
      </c>
      <c r="W27" s="141"/>
      <c r="Y27" s="140">
        <f>(Y$20-1)/(1-Y$20^(-Y$26))</f>
        <v>4.5406753400547978E-2</v>
      </c>
      <c r="Z27" s="141"/>
    </row>
    <row r="28" spans="1:26" ht="12.75" hidden="1" customHeight="1" x14ac:dyDescent="0.2">
      <c r="A28" s="28"/>
      <c r="B28" s="254"/>
      <c r="C28" s="25" t="s">
        <v>8</v>
      </c>
      <c r="D28" s="142">
        <f>1/D27</f>
        <v>22.023155700621658</v>
      </c>
      <c r="E28" s="143"/>
      <c r="F28" s="37"/>
      <c r="G28" s="142">
        <f>1/G27</f>
        <v>22.023155700621658</v>
      </c>
      <c r="H28" s="143"/>
      <c r="I28" s="5"/>
      <c r="J28" s="142">
        <f>1/J27</f>
        <v>22.023155700621658</v>
      </c>
      <c r="K28" s="143"/>
      <c r="M28" s="142">
        <f>1/M27</f>
        <v>22.023155700621658</v>
      </c>
      <c r="N28" s="143"/>
      <c r="O28" s="6"/>
      <c r="P28" s="142">
        <f>1/P27</f>
        <v>22.023155700621658</v>
      </c>
      <c r="Q28" s="143"/>
      <c r="S28" s="142">
        <f>1/S27</f>
        <v>22.023155700621658</v>
      </c>
      <c r="T28" s="143"/>
      <c r="V28" s="142">
        <f>1/V27</f>
        <v>22.023155700621658</v>
      </c>
      <c r="W28" s="143"/>
      <c r="Y28" s="142">
        <f>1/Y27</f>
        <v>22.023155700621658</v>
      </c>
      <c r="Z28" s="143"/>
    </row>
    <row r="29" spans="1:26" ht="12.75" hidden="1" customHeight="1" x14ac:dyDescent="0.2">
      <c r="A29" s="38"/>
      <c r="B29" s="254"/>
      <c r="C29" s="25" t="s">
        <v>9</v>
      </c>
      <c r="D29" s="140">
        <f>1-(D$21/D$26)</f>
        <v>0</v>
      </c>
      <c r="E29" s="141"/>
      <c r="F29" s="30"/>
      <c r="G29" s="140">
        <f>1-(G$21/G$26)</f>
        <v>0</v>
      </c>
      <c r="H29" s="141"/>
      <c r="I29" s="5"/>
      <c r="J29" s="140">
        <f>1-(J$21/J$26)</f>
        <v>0</v>
      </c>
      <c r="K29" s="141"/>
      <c r="L29" s="26"/>
      <c r="M29" s="140">
        <f>1-(M$21/M$26)</f>
        <v>0</v>
      </c>
      <c r="N29" s="141"/>
      <c r="P29" s="140">
        <f>1-(P$21/P$26)</f>
        <v>0</v>
      </c>
      <c r="Q29" s="141"/>
      <c r="S29" s="140">
        <f>1-(S$21/S$26)</f>
        <v>0</v>
      </c>
      <c r="T29" s="141"/>
      <c r="V29" s="140">
        <f>1-(V$21/V$26)</f>
        <v>0</v>
      </c>
      <c r="W29" s="141"/>
      <c r="Y29" s="140">
        <f>1-(Y$21/Y$26)</f>
        <v>0</v>
      </c>
      <c r="Z29" s="141"/>
    </row>
    <row r="30" spans="1:26" ht="12.75" hidden="1" customHeight="1" x14ac:dyDescent="0.2">
      <c r="A30" s="28"/>
      <c r="B30" s="254"/>
      <c r="C30" s="39" t="s">
        <v>10</v>
      </c>
      <c r="D30" s="144">
        <f>(D$20^D26-1)/(D$20-1)</f>
        <v>28.243199501723399</v>
      </c>
      <c r="E30" s="145"/>
      <c r="F30" s="40"/>
      <c r="G30" s="144">
        <f>(G$20^G26-1)/(G$20-1)</f>
        <v>28.243199501723399</v>
      </c>
      <c r="H30" s="145"/>
      <c r="I30" s="5"/>
      <c r="J30" s="144">
        <f>(J$20^J26-1)/(J$20-1)</f>
        <v>28.243199501723399</v>
      </c>
      <c r="K30" s="145"/>
      <c r="M30" s="144">
        <f>(M$20^M26-1)/(M$20-1)</f>
        <v>28.243199501723399</v>
      </c>
      <c r="N30" s="145"/>
      <c r="O30" s="41"/>
      <c r="P30" s="144">
        <f>(P$20^P26-1)/(P$20-1)</f>
        <v>28.243199501723399</v>
      </c>
      <c r="Q30" s="145"/>
      <c r="S30" s="144">
        <f>(S$20^S26-1)/(S$20-1)</f>
        <v>28.243199501723399</v>
      </c>
      <c r="T30" s="145"/>
      <c r="V30" s="144">
        <f>(V$20^V26-1)/(V$20-1)</f>
        <v>28.243199501723399</v>
      </c>
      <c r="W30" s="145"/>
      <c r="Y30" s="144">
        <f>(Y$20^Y26-1)/(Y$20-1)</f>
        <v>28.243199501723399</v>
      </c>
      <c r="Z30" s="145"/>
    </row>
    <row r="31" spans="1:26" ht="16.5" customHeight="1" thickBot="1" x14ac:dyDescent="0.25">
      <c r="A31" s="28"/>
      <c r="B31" s="254"/>
      <c r="C31" s="25" t="s">
        <v>12</v>
      </c>
      <c r="D31" s="260">
        <v>1.44E-2</v>
      </c>
      <c r="E31" s="261"/>
      <c r="F31" s="42"/>
      <c r="G31" s="244">
        <v>1.44E-2</v>
      </c>
      <c r="H31" s="245"/>
      <c r="I31" s="43"/>
      <c r="J31" s="244">
        <v>1.44E-2</v>
      </c>
      <c r="K31" s="245"/>
      <c r="L31" s="26"/>
      <c r="M31" s="244">
        <v>1.44E-2</v>
      </c>
      <c r="N31" s="245"/>
      <c r="P31" s="186">
        <v>1.44E-2</v>
      </c>
      <c r="Q31" s="187"/>
      <c r="S31" s="186">
        <v>1.44E-2</v>
      </c>
      <c r="T31" s="187"/>
      <c r="V31" s="186">
        <v>1.44E-2</v>
      </c>
      <c r="W31" s="187"/>
      <c r="Y31" s="186">
        <v>1.44E-2</v>
      </c>
      <c r="Z31" s="187"/>
    </row>
    <row r="32" spans="1:26" ht="16.5" customHeight="1" thickBot="1" x14ac:dyDescent="0.25">
      <c r="A32" s="28"/>
      <c r="B32" s="255"/>
      <c r="C32" s="44" t="s">
        <v>13</v>
      </c>
      <c r="D32" s="238">
        <f>PMT(D19,D21,PV((D19-D31)/(1+D31),D21,1))</f>
        <v>1.2017553811070369</v>
      </c>
      <c r="E32" s="239"/>
      <c r="F32" s="45"/>
      <c r="G32" s="240">
        <f>PMT(G19,G21,PV((G19-G31)/(1+G31),G21,1))</f>
        <v>1.2017553811070369</v>
      </c>
      <c r="H32" s="241"/>
      <c r="J32" s="240">
        <f>PMT(J19,J21,PV((J19-J31)/(1+J31),J21,1))</f>
        <v>1.2017553811070369</v>
      </c>
      <c r="K32" s="241"/>
      <c r="M32" s="240">
        <f>PMT(M19,M21,PV((M19-M31)/(1+M31),M21,1))</f>
        <v>1.2017553811070369</v>
      </c>
      <c r="N32" s="241"/>
      <c r="O32" s="6"/>
      <c r="P32" s="209">
        <f>PMT(P19,P21,PV((P19-P31)/(1+P31),P21,1))</f>
        <v>1.2017553811070369</v>
      </c>
      <c r="Q32" s="210"/>
      <c r="S32" s="209">
        <f>PMT(S19,S21,PV((S19-S31)/(1+S31),S21,1))</f>
        <v>1.2017553811070369</v>
      </c>
      <c r="T32" s="210"/>
      <c r="V32" s="209">
        <f>PMT(V19,V21,PV((V19-V31)/(1+V31),V21,1))</f>
        <v>1.2017553811070369</v>
      </c>
      <c r="W32" s="210"/>
      <c r="Y32" s="209">
        <f>PMT(Y19,Y21,PV((Y19-Y31)/(1+Y31),Y21,1))</f>
        <v>1.2017553811070369</v>
      </c>
      <c r="Z32" s="210"/>
    </row>
    <row r="33" spans="1:33" ht="13.5" thickBot="1" x14ac:dyDescent="0.25">
      <c r="M33" s="4"/>
      <c r="O33" s="6"/>
    </row>
    <row r="34" spans="1:33" ht="27" customHeight="1" thickBot="1" x14ac:dyDescent="0.25">
      <c r="B34" s="46"/>
      <c r="C34" s="47"/>
      <c r="D34" s="242" t="str">
        <f>D18</f>
        <v xml:space="preserve">Variante 1: </v>
      </c>
      <c r="E34" s="243"/>
      <c r="F34" s="48"/>
      <c r="G34" s="211" t="str">
        <f>G18</f>
        <v xml:space="preserve">Variante 2: </v>
      </c>
      <c r="H34" s="212"/>
      <c r="J34" s="211" t="str">
        <f>J18</f>
        <v xml:space="preserve">Variante 3: </v>
      </c>
      <c r="K34" s="212"/>
      <c r="M34" s="211" t="str">
        <f>M18</f>
        <v xml:space="preserve">Variante 4: </v>
      </c>
      <c r="N34" s="212"/>
      <c r="O34" s="6"/>
      <c r="P34" s="211" t="str">
        <f>P18</f>
        <v xml:space="preserve">Variante 5: </v>
      </c>
      <c r="Q34" s="212"/>
      <c r="S34" s="211" t="str">
        <f>S18</f>
        <v xml:space="preserve">Variante 6: </v>
      </c>
      <c r="T34" s="212"/>
      <c r="V34" s="211" t="str">
        <f>V18</f>
        <v xml:space="preserve">Variante 7: </v>
      </c>
      <c r="W34" s="212"/>
      <c r="X34" s="5"/>
      <c r="Y34" s="211" t="str">
        <f>Y18</f>
        <v xml:space="preserve">Variante 8: </v>
      </c>
      <c r="Z34" s="212"/>
    </row>
    <row r="35" spans="1:33" ht="15.75" customHeight="1" x14ac:dyDescent="0.2">
      <c r="B35" s="250" t="s">
        <v>31</v>
      </c>
      <c r="C35" s="49" t="s">
        <v>50</v>
      </c>
      <c r="D35" s="213"/>
      <c r="E35" s="214"/>
      <c r="G35" s="213"/>
      <c r="H35" s="214"/>
      <c r="J35" s="213"/>
      <c r="K35" s="214"/>
      <c r="M35" s="213"/>
      <c r="N35" s="214"/>
      <c r="O35" s="6"/>
      <c r="P35" s="213"/>
      <c r="Q35" s="214"/>
      <c r="S35" s="213"/>
      <c r="T35" s="214"/>
      <c r="V35" s="213"/>
      <c r="W35" s="214"/>
      <c r="X35" s="5"/>
      <c r="Y35" s="213"/>
      <c r="Z35" s="214"/>
    </row>
    <row r="36" spans="1:33" ht="16.5" customHeight="1" x14ac:dyDescent="0.2">
      <c r="B36" s="251"/>
      <c r="C36" s="50" t="s">
        <v>33</v>
      </c>
      <c r="D36" s="213"/>
      <c r="E36" s="214"/>
      <c r="G36" s="213"/>
      <c r="H36" s="214"/>
      <c r="J36" s="213"/>
      <c r="K36" s="214"/>
      <c r="M36" s="213"/>
      <c r="N36" s="214"/>
      <c r="O36" s="6"/>
      <c r="P36" s="213"/>
      <c r="Q36" s="214"/>
      <c r="S36" s="213"/>
      <c r="T36" s="214"/>
      <c r="V36" s="213"/>
      <c r="W36" s="214"/>
      <c r="X36" s="5"/>
      <c r="Y36" s="213"/>
      <c r="Z36" s="214"/>
    </row>
    <row r="37" spans="1:33" ht="16.5" hidden="1" customHeight="1" outlineLevel="1" x14ac:dyDescent="0.2">
      <c r="B37" s="251"/>
      <c r="C37" s="50" t="s">
        <v>33</v>
      </c>
      <c r="D37" s="215">
        <v>0</v>
      </c>
      <c r="E37" s="216"/>
      <c r="G37" s="215">
        <v>0</v>
      </c>
      <c r="H37" s="216"/>
      <c r="J37" s="215">
        <v>0</v>
      </c>
      <c r="K37" s="216"/>
      <c r="M37" s="215">
        <v>0</v>
      </c>
      <c r="N37" s="216"/>
      <c r="O37" s="6"/>
      <c r="P37" s="215">
        <v>0</v>
      </c>
      <c r="Q37" s="216"/>
      <c r="S37" s="215">
        <v>0</v>
      </c>
      <c r="T37" s="216"/>
      <c r="V37" s="215">
        <v>0</v>
      </c>
      <c r="W37" s="216"/>
      <c r="X37" s="5"/>
      <c r="Y37" s="215">
        <v>0</v>
      </c>
      <c r="Z37" s="216"/>
    </row>
    <row r="38" spans="1:33" ht="16.5" customHeight="1" collapsed="1" x14ac:dyDescent="0.2">
      <c r="B38" s="251"/>
      <c r="C38" s="51" t="s">
        <v>69</v>
      </c>
      <c r="D38" s="217"/>
      <c r="E38" s="218"/>
      <c r="G38" s="217"/>
      <c r="H38" s="218"/>
      <c r="J38" s="217"/>
      <c r="K38" s="218"/>
      <c r="M38" s="217"/>
      <c r="N38" s="218"/>
      <c r="O38" s="52"/>
      <c r="P38" s="217"/>
      <c r="Q38" s="218"/>
      <c r="S38" s="217"/>
      <c r="T38" s="218"/>
      <c r="V38" s="217"/>
      <c r="W38" s="218"/>
      <c r="X38" s="5"/>
      <c r="Y38" s="217"/>
      <c r="Z38" s="218"/>
    </row>
    <row r="39" spans="1:33" ht="16.5" customHeight="1" x14ac:dyDescent="0.2">
      <c r="B39" s="251"/>
      <c r="C39" s="51" t="s">
        <v>70</v>
      </c>
      <c r="D39" s="219">
        <f>SUM(D35:D37)*D38</f>
        <v>0</v>
      </c>
      <c r="E39" s="220"/>
      <c r="F39" s="53"/>
      <c r="G39" s="219">
        <f>SUM(G35:G37)*G38</f>
        <v>0</v>
      </c>
      <c r="H39" s="220"/>
      <c r="I39" s="54"/>
      <c r="J39" s="219">
        <f>SUM(J35:J37)*J38</f>
        <v>0</v>
      </c>
      <c r="K39" s="220"/>
      <c r="L39" s="54"/>
      <c r="M39" s="219">
        <f>SUM(M35:M37)*M38</f>
        <v>0</v>
      </c>
      <c r="N39" s="220"/>
      <c r="O39" s="6"/>
      <c r="P39" s="219">
        <f>SUM(P35:P37)*P38</f>
        <v>0</v>
      </c>
      <c r="Q39" s="220"/>
      <c r="S39" s="219">
        <f>SUM(S35:S37)*S38</f>
        <v>0</v>
      </c>
      <c r="T39" s="220"/>
      <c r="V39" s="219">
        <f>SUM(V35:V37)*V38</f>
        <v>0</v>
      </c>
      <c r="W39" s="220"/>
      <c r="X39" s="5"/>
      <c r="Y39" s="219">
        <f>SUM(Y35:Y37)*Y38</f>
        <v>0</v>
      </c>
      <c r="Z39" s="220"/>
    </row>
    <row r="40" spans="1:33" ht="16.5" customHeight="1" x14ac:dyDescent="0.2">
      <c r="B40" s="251"/>
      <c r="C40" s="50" t="s">
        <v>22</v>
      </c>
      <c r="D40" s="213"/>
      <c r="E40" s="214"/>
      <c r="G40" s="213"/>
      <c r="H40" s="214"/>
      <c r="J40" s="213"/>
      <c r="K40" s="214"/>
      <c r="M40" s="213"/>
      <c r="N40" s="214"/>
      <c r="O40" s="6"/>
      <c r="P40" s="213"/>
      <c r="Q40" s="214"/>
      <c r="S40" s="213"/>
      <c r="T40" s="214"/>
      <c r="V40" s="213"/>
      <c r="W40" s="214"/>
      <c r="Y40" s="213"/>
      <c r="Z40" s="214"/>
    </row>
    <row r="41" spans="1:33" ht="15.75" customHeight="1" x14ac:dyDescent="0.2">
      <c r="A41" s="55"/>
      <c r="B41" s="251"/>
      <c r="C41" s="51" t="s">
        <v>68</v>
      </c>
      <c r="D41" s="221"/>
      <c r="E41" s="222"/>
      <c r="G41" s="221"/>
      <c r="H41" s="222"/>
      <c r="J41" s="221"/>
      <c r="K41" s="222"/>
      <c r="M41" s="221"/>
      <c r="N41" s="222"/>
      <c r="O41" s="6"/>
      <c r="P41" s="221"/>
      <c r="Q41" s="222"/>
      <c r="S41" s="221"/>
      <c r="T41" s="222"/>
      <c r="V41" s="221"/>
      <c r="W41" s="222"/>
      <c r="Y41" s="221"/>
      <c r="Z41" s="222"/>
    </row>
    <row r="42" spans="1:33" ht="16.5" customHeight="1" x14ac:dyDescent="0.2">
      <c r="A42" s="55"/>
      <c r="B42" s="251"/>
      <c r="C42" s="50" t="s">
        <v>24</v>
      </c>
      <c r="D42" s="223"/>
      <c r="E42" s="224"/>
      <c r="G42" s="223"/>
      <c r="H42" s="224"/>
      <c r="J42" s="223"/>
      <c r="K42" s="224"/>
      <c r="M42" s="223"/>
      <c r="N42" s="224"/>
      <c r="O42" s="6"/>
      <c r="P42" s="223"/>
      <c r="Q42" s="224"/>
      <c r="S42" s="223"/>
      <c r="T42" s="224"/>
      <c r="V42" s="223"/>
      <c r="W42" s="224"/>
      <c r="Y42" s="223"/>
      <c r="Z42" s="224"/>
    </row>
    <row r="43" spans="1:33" ht="16.5" customHeight="1" x14ac:dyDescent="0.2">
      <c r="A43" s="55"/>
      <c r="B43" s="251"/>
      <c r="C43" s="50" t="s">
        <v>23</v>
      </c>
      <c r="D43" s="219">
        <f>(D35+D36+D37)*D42</f>
        <v>0</v>
      </c>
      <c r="E43" s="220"/>
      <c r="G43" s="219">
        <f>(G35+G36+G37)*G42</f>
        <v>0</v>
      </c>
      <c r="H43" s="220"/>
      <c r="J43" s="219">
        <f>(J35+J36+J37)*J42</f>
        <v>0</v>
      </c>
      <c r="K43" s="220"/>
      <c r="M43" s="219">
        <f>(M35+M36+M37)*M42</f>
        <v>0</v>
      </c>
      <c r="N43" s="220"/>
      <c r="O43" s="6"/>
      <c r="P43" s="219">
        <f>(P35+P36+P37)*P42</f>
        <v>0</v>
      </c>
      <c r="Q43" s="220"/>
      <c r="S43" s="219">
        <f>(S35+S36+S37)*S42</f>
        <v>0</v>
      </c>
      <c r="T43" s="220"/>
      <c r="V43" s="219">
        <f>(V35+V36+V37)*V42</f>
        <v>0</v>
      </c>
      <c r="W43" s="220"/>
      <c r="Y43" s="219">
        <f>(Y35+Y36+Y37)*Y42</f>
        <v>0</v>
      </c>
      <c r="Z43" s="220"/>
    </row>
    <row r="44" spans="1:33" ht="16.5" customHeight="1" thickBot="1" x14ac:dyDescent="0.25">
      <c r="A44" s="55"/>
      <c r="B44" s="252"/>
      <c r="C44" s="56" t="s">
        <v>54</v>
      </c>
      <c r="D44" s="225">
        <f>D35+D36+D37-D39-D40-D43</f>
        <v>0</v>
      </c>
      <c r="E44" s="226"/>
      <c r="G44" s="225">
        <f>G35+G36+G37-G39-G40-G43</f>
        <v>0</v>
      </c>
      <c r="H44" s="226"/>
      <c r="J44" s="225">
        <f>J35+J36+J37-J39-J40-J43</f>
        <v>0</v>
      </c>
      <c r="K44" s="226"/>
      <c r="M44" s="225">
        <f>M35+M36+M37-M39-M40-M43</f>
        <v>0</v>
      </c>
      <c r="N44" s="226"/>
      <c r="O44" s="6"/>
      <c r="P44" s="225">
        <f>P35+P36+P37-P39-P40-P43</f>
        <v>0</v>
      </c>
      <c r="Q44" s="226"/>
      <c r="S44" s="225">
        <f>S35+S36+S37-S39-S40-S43</f>
        <v>0</v>
      </c>
      <c r="T44" s="226"/>
      <c r="V44" s="225">
        <f>V35+V36+V37-V39-V40-V43</f>
        <v>0</v>
      </c>
      <c r="W44" s="226"/>
      <c r="Y44" s="225">
        <f>Y35+Y36+Y37-Y39-Y40-Y43</f>
        <v>0</v>
      </c>
      <c r="Z44" s="226"/>
      <c r="AG44" s="57"/>
    </row>
    <row r="45" spans="1:33" ht="13.5" thickBot="1" x14ac:dyDescent="0.25">
      <c r="C45" s="58"/>
      <c r="D45" s="59"/>
      <c r="E45" s="5"/>
      <c r="G45" s="59"/>
      <c r="H45" s="5"/>
      <c r="J45" s="59"/>
      <c r="K45" s="5"/>
      <c r="M45" s="59"/>
      <c r="N45" s="5"/>
      <c r="O45" s="6"/>
      <c r="P45" s="59"/>
      <c r="Q45" s="5"/>
      <c r="S45" s="59"/>
      <c r="T45" s="5"/>
      <c r="V45" s="59"/>
      <c r="W45" s="5"/>
      <c r="Y45" s="59"/>
      <c r="Z45" s="5"/>
    </row>
    <row r="46" spans="1:33" ht="16.5" customHeight="1" x14ac:dyDescent="0.2">
      <c r="A46" s="55"/>
      <c r="B46" s="277" t="s">
        <v>30</v>
      </c>
      <c r="C46" s="60" t="s">
        <v>55</v>
      </c>
      <c r="D46" s="178">
        <f>D44</f>
        <v>0</v>
      </c>
      <c r="E46" s="179"/>
      <c r="F46" s="61"/>
      <c r="G46" s="178">
        <f>G44</f>
        <v>0</v>
      </c>
      <c r="H46" s="179"/>
      <c r="J46" s="178">
        <f>J44</f>
        <v>0</v>
      </c>
      <c r="K46" s="179"/>
      <c r="M46" s="178">
        <f>M44</f>
        <v>0</v>
      </c>
      <c r="N46" s="179"/>
      <c r="O46" s="6"/>
      <c r="P46" s="178">
        <f>P44</f>
        <v>0</v>
      </c>
      <c r="Q46" s="179"/>
      <c r="S46" s="178">
        <f>S44</f>
        <v>0</v>
      </c>
      <c r="T46" s="179"/>
      <c r="V46" s="178">
        <f>V44</f>
        <v>0</v>
      </c>
      <c r="W46" s="179"/>
      <c r="Y46" s="178">
        <f>Y44</f>
        <v>0</v>
      </c>
      <c r="Z46" s="179"/>
    </row>
    <row r="47" spans="1:33" ht="16.5" customHeight="1" thickBot="1" x14ac:dyDescent="0.25">
      <c r="B47" s="278"/>
      <c r="C47" s="62" t="s">
        <v>56</v>
      </c>
      <c r="D47" s="225">
        <f>D46</f>
        <v>0</v>
      </c>
      <c r="E47" s="227"/>
      <c r="F47" s="63"/>
      <c r="G47" s="225">
        <f>G46</f>
        <v>0</v>
      </c>
      <c r="H47" s="227"/>
      <c r="J47" s="225">
        <f>J46</f>
        <v>0</v>
      </c>
      <c r="K47" s="227"/>
      <c r="M47" s="225">
        <f>M46</f>
        <v>0</v>
      </c>
      <c r="N47" s="227"/>
      <c r="O47" s="6"/>
      <c r="P47" s="225">
        <f>P46</f>
        <v>0</v>
      </c>
      <c r="Q47" s="227"/>
      <c r="S47" s="225">
        <f>S46</f>
        <v>0</v>
      </c>
      <c r="T47" s="227"/>
      <c r="V47" s="225">
        <f>V46</f>
        <v>0</v>
      </c>
      <c r="W47" s="227"/>
      <c r="Y47" s="225">
        <f>Y46</f>
        <v>0</v>
      </c>
      <c r="Z47" s="227"/>
    </row>
    <row r="48" spans="1:33" ht="13.5" customHeight="1" thickBot="1" x14ac:dyDescent="0.25">
      <c r="M48" s="4"/>
      <c r="O48" s="6"/>
    </row>
    <row r="49" spans="2:26" ht="17.25" customHeight="1" x14ac:dyDescent="0.2">
      <c r="B49" s="277" t="s">
        <v>15</v>
      </c>
      <c r="C49" s="64" t="s">
        <v>9</v>
      </c>
      <c r="D49" s="176">
        <f>D29</f>
        <v>0</v>
      </c>
      <c r="E49" s="177"/>
      <c r="F49" s="65"/>
      <c r="G49" s="176">
        <f>G29</f>
        <v>0</v>
      </c>
      <c r="H49" s="177"/>
      <c r="J49" s="176">
        <f>J29</f>
        <v>0</v>
      </c>
      <c r="K49" s="177"/>
      <c r="M49" s="176">
        <f>M29</f>
        <v>0</v>
      </c>
      <c r="N49" s="177"/>
      <c r="O49" s="6"/>
      <c r="P49" s="176">
        <f>P29</f>
        <v>0</v>
      </c>
      <c r="Q49" s="177"/>
      <c r="S49" s="176">
        <f>S29</f>
        <v>0</v>
      </c>
      <c r="T49" s="177"/>
      <c r="V49" s="176">
        <f>V29</f>
        <v>0</v>
      </c>
      <c r="W49" s="177"/>
      <c r="Y49" s="176">
        <f>Y29</f>
        <v>0</v>
      </c>
      <c r="Z49" s="177"/>
    </row>
    <row r="50" spans="2:26" ht="17.25" customHeight="1" thickBot="1" x14ac:dyDescent="0.25">
      <c r="B50" s="278"/>
      <c r="C50" s="66" t="s">
        <v>0</v>
      </c>
      <c r="D50" s="225">
        <f>(D47*(1-D49))</f>
        <v>0</v>
      </c>
      <c r="E50" s="227"/>
      <c r="F50" s="67"/>
      <c r="G50" s="258">
        <f>(G47*(1-G49))</f>
        <v>0</v>
      </c>
      <c r="H50" s="259"/>
      <c r="J50" s="258">
        <f>(J47*(1-J49))</f>
        <v>0</v>
      </c>
      <c r="K50" s="259"/>
      <c r="M50" s="258">
        <f>(M47*(1-M49))</f>
        <v>0</v>
      </c>
      <c r="N50" s="259"/>
      <c r="O50" s="6"/>
      <c r="P50" s="228">
        <f>(P47*(1-P49))</f>
        <v>0</v>
      </c>
      <c r="Q50" s="229"/>
      <c r="S50" s="228">
        <f>(S47*(1-S49))</f>
        <v>0</v>
      </c>
      <c r="T50" s="229"/>
      <c r="V50" s="228">
        <f>(V47*(1-V49))</f>
        <v>0</v>
      </c>
      <c r="W50" s="229"/>
      <c r="Y50" s="228">
        <f>(Y47*(1-Y49))</f>
        <v>0</v>
      </c>
      <c r="Z50" s="229"/>
    </row>
    <row r="51" spans="2:26" ht="13.5" customHeight="1" thickBot="1" x14ac:dyDescent="0.25">
      <c r="B51" s="68"/>
      <c r="M51" s="4"/>
      <c r="O51" s="6"/>
    </row>
    <row r="52" spans="2:26" x14ac:dyDescent="0.2">
      <c r="B52" s="277" t="s">
        <v>14</v>
      </c>
      <c r="C52" s="69" t="s">
        <v>25</v>
      </c>
      <c r="D52" s="230"/>
      <c r="E52" s="231"/>
      <c r="F52" s="70"/>
      <c r="G52" s="268"/>
      <c r="H52" s="269"/>
      <c r="J52" s="230"/>
      <c r="K52" s="231"/>
      <c r="M52" s="230"/>
      <c r="N52" s="231"/>
      <c r="O52" s="6"/>
      <c r="P52" s="230"/>
      <c r="Q52" s="231"/>
      <c r="S52" s="230"/>
      <c r="T52" s="231"/>
      <c r="V52" s="230"/>
      <c r="W52" s="231"/>
      <c r="Y52" s="230"/>
      <c r="Z52" s="231"/>
    </row>
    <row r="53" spans="2:26" x14ac:dyDescent="0.2">
      <c r="B53" s="280"/>
      <c r="C53" s="71" t="s">
        <v>67</v>
      </c>
      <c r="D53" s="188"/>
      <c r="E53" s="189"/>
      <c r="F53" s="72"/>
      <c r="G53" s="188"/>
      <c r="H53" s="189"/>
      <c r="J53" s="188"/>
      <c r="K53" s="189"/>
      <c r="M53" s="188"/>
      <c r="N53" s="189"/>
      <c r="O53" s="6"/>
      <c r="P53" s="188"/>
      <c r="Q53" s="189"/>
      <c r="S53" s="188"/>
      <c r="T53" s="189"/>
      <c r="V53" s="188"/>
      <c r="W53" s="189"/>
      <c r="Y53" s="188"/>
      <c r="Z53" s="189"/>
    </row>
    <row r="54" spans="2:26" ht="12.75" customHeight="1" x14ac:dyDescent="0.2">
      <c r="B54" s="280"/>
      <c r="C54" s="73" t="s">
        <v>27</v>
      </c>
      <c r="D54" s="281">
        <f>D52*D53</f>
        <v>0</v>
      </c>
      <c r="E54" s="282"/>
      <c r="F54" s="70"/>
      <c r="G54" s="219">
        <f>G52*G53</f>
        <v>0</v>
      </c>
      <c r="H54" s="220"/>
      <c r="J54" s="219">
        <f>J52*J53</f>
        <v>0</v>
      </c>
      <c r="K54" s="220"/>
      <c r="M54" s="219">
        <f>M52*M53</f>
        <v>0</v>
      </c>
      <c r="N54" s="220"/>
      <c r="O54" s="6"/>
      <c r="P54" s="219">
        <f>P52*P53</f>
        <v>0</v>
      </c>
      <c r="Q54" s="220"/>
      <c r="S54" s="219">
        <f>S52*S53</f>
        <v>0</v>
      </c>
      <c r="T54" s="220"/>
      <c r="V54" s="219">
        <f>V52*V53</f>
        <v>0</v>
      </c>
      <c r="W54" s="220"/>
      <c r="Y54" s="219">
        <f>Y52*Y53</f>
        <v>0</v>
      </c>
      <c r="Z54" s="220"/>
    </row>
    <row r="55" spans="2:26" x14ac:dyDescent="0.2">
      <c r="B55" s="280"/>
      <c r="C55" s="73" t="str">
        <f>IF(OR((D11="Heizungsanlage"),(G11="Heizungsanlage"),(J11="Heizungsanlage"),(M11="Heizungsanlage"),(P11="Heizungsanlage"),(S11="Heizungsanlage"),(V11="Heizungsanlage"),(Y11="Heizungsanlage")),"eta Heizsystem","")</f>
        <v/>
      </c>
      <c r="D55" s="114">
        <v>0.8</v>
      </c>
      <c r="E55" s="74">
        <f>IF(AND(ISTEXT(D11),(D11="Heizungsanlage")),"",1)</f>
        <v>1</v>
      </c>
      <c r="F55" s="70"/>
      <c r="G55" s="114">
        <v>1</v>
      </c>
      <c r="H55" s="74">
        <f>IF(AND(ISTEXT(G11),(G11="Heizungsanlage")),"",1)</f>
        <v>1</v>
      </c>
      <c r="J55" s="114">
        <v>1</v>
      </c>
      <c r="K55" s="74">
        <f>IF(AND(ISTEXT(J11),(J11="Heizungsanlage")),"",1)</f>
        <v>1</v>
      </c>
      <c r="M55" s="114">
        <v>0.8</v>
      </c>
      <c r="N55" s="74">
        <f>IF(AND(ISTEXT(M11),(M11="Heizungsanlage")),"",1)</f>
        <v>1</v>
      </c>
      <c r="O55" s="6"/>
      <c r="P55" s="114">
        <v>1</v>
      </c>
      <c r="Q55" s="74">
        <f>IF(AND(ISTEXT(P11),(P11="Heizungsanlage")),"",1)</f>
        <v>1</v>
      </c>
      <c r="S55" s="114">
        <v>1</v>
      </c>
      <c r="T55" s="74">
        <f>IF(AND(ISTEXT(S11),(S11="Heizungsanlage")),"",1)</f>
        <v>1</v>
      </c>
      <c r="V55" s="114">
        <v>1</v>
      </c>
      <c r="W55" s="74">
        <f>IF(AND(ISTEXT(V11),(V11="Heizungsanlage")),"",1)</f>
        <v>1</v>
      </c>
      <c r="Y55" s="114">
        <v>1</v>
      </c>
      <c r="Z55" s="74">
        <f>IF(AND(ISTEXT(Y11),(Y11="Heizungsanlage")),"",1)</f>
        <v>1</v>
      </c>
    </row>
    <row r="56" spans="2:26" ht="17.25" customHeight="1" x14ac:dyDescent="0.2">
      <c r="B56" s="280"/>
      <c r="C56" s="75" t="s">
        <v>51</v>
      </c>
      <c r="D56" s="219">
        <f>IF(AND(ISTEXT(D11),(D11="Heizungsanlage")),D54/D55,D54/E55)</f>
        <v>0</v>
      </c>
      <c r="E56" s="279"/>
      <c r="F56" s="70"/>
      <c r="G56" s="219">
        <f>IF(AND(ISTEXT(G11),(G11="Heizungsanlage")),G54/G55,G54/H55)</f>
        <v>0</v>
      </c>
      <c r="H56" s="220"/>
      <c r="J56" s="219">
        <f>IF(AND(ISTEXT(J11),(J11="Heizungsanlage")),J54/J55,J54/K55)</f>
        <v>0</v>
      </c>
      <c r="K56" s="220"/>
      <c r="M56" s="219">
        <f>IF(AND(ISTEXT(M11),(M11="Heizungsanlage")),M54/M55,M54/N55)</f>
        <v>0</v>
      </c>
      <c r="N56" s="220"/>
      <c r="O56" s="6"/>
      <c r="P56" s="219">
        <f>IF(AND(ISTEXT(P11),(P11="Heizungsanlage")),P54/P55,P54/Q55)</f>
        <v>0</v>
      </c>
      <c r="Q56" s="220"/>
      <c r="S56" s="219">
        <f>IF(AND(ISTEXT(S11),(S11="Heizungsanlage")),S54/S55,S54/T55)</f>
        <v>0</v>
      </c>
      <c r="T56" s="220"/>
      <c r="V56" s="219">
        <f>IF(AND(ISTEXT(V11),(V11="Heizungsanlage")),V54/V55,V54/W55)</f>
        <v>0</v>
      </c>
      <c r="W56" s="220"/>
      <c r="Y56" s="219">
        <f>IF(AND(ISTEXT(Y11),(Y11="Heizungsanlage")),Y54/Y55,Y54/Z55)</f>
        <v>0</v>
      </c>
      <c r="Z56" s="220"/>
    </row>
    <row r="57" spans="2:26" ht="24" customHeight="1" x14ac:dyDescent="0.2">
      <c r="B57" s="280"/>
      <c r="C57" s="76" t="s">
        <v>52</v>
      </c>
      <c r="D57" s="232"/>
      <c r="E57" s="233"/>
      <c r="F57" s="77"/>
      <c r="G57" s="232"/>
      <c r="H57" s="233"/>
      <c r="I57" s="5"/>
      <c r="J57" s="232"/>
      <c r="K57" s="233"/>
      <c r="M57" s="232"/>
      <c r="N57" s="233"/>
      <c r="O57" s="13"/>
      <c r="P57" s="232"/>
      <c r="Q57" s="233"/>
      <c r="R57" s="17"/>
      <c r="S57" s="232"/>
      <c r="T57" s="233"/>
      <c r="V57" s="232"/>
      <c r="W57" s="233"/>
      <c r="Y57" s="232"/>
      <c r="Z57" s="233"/>
    </row>
    <row r="58" spans="2:26" ht="13.5" thickBot="1" x14ac:dyDescent="0.25">
      <c r="B58" s="278"/>
      <c r="C58" s="78" t="s">
        <v>53</v>
      </c>
      <c r="D58" s="195">
        <f>D57*D32</f>
        <v>0</v>
      </c>
      <c r="E58" s="196"/>
      <c r="F58" s="79"/>
      <c r="G58" s="195">
        <f>G57*G32</f>
        <v>0</v>
      </c>
      <c r="H58" s="196"/>
      <c r="J58" s="195">
        <f>J57*J32</f>
        <v>0</v>
      </c>
      <c r="K58" s="196"/>
      <c r="M58" s="195">
        <f>M57*M32</f>
        <v>0</v>
      </c>
      <c r="N58" s="196"/>
      <c r="O58" s="6"/>
      <c r="P58" s="195">
        <f>P57*P32</f>
        <v>0</v>
      </c>
      <c r="Q58" s="196"/>
      <c r="S58" s="195">
        <f>S57*S32</f>
        <v>0</v>
      </c>
      <c r="T58" s="196"/>
      <c r="V58" s="195">
        <f>V57*V32</f>
        <v>0</v>
      </c>
      <c r="W58" s="196"/>
      <c r="Y58" s="195">
        <f>Y57*Y32</f>
        <v>0</v>
      </c>
      <c r="Z58" s="196"/>
    </row>
    <row r="59" spans="2:26" ht="13.5" thickBot="1" x14ac:dyDescent="0.25">
      <c r="M59" s="4"/>
      <c r="O59" s="6"/>
    </row>
    <row r="60" spans="2:26" ht="16.5" customHeight="1" x14ac:dyDescent="0.2">
      <c r="B60" s="277" t="s">
        <v>19</v>
      </c>
      <c r="C60" s="80" t="s">
        <v>57</v>
      </c>
      <c r="D60" s="197">
        <f>D56*D57</f>
        <v>0</v>
      </c>
      <c r="E60" s="198"/>
      <c r="F60" s="81"/>
      <c r="G60" s="197">
        <f>G56*G57</f>
        <v>0</v>
      </c>
      <c r="H60" s="198"/>
      <c r="J60" s="197">
        <f>J56*J57</f>
        <v>0</v>
      </c>
      <c r="K60" s="198"/>
      <c r="M60" s="197">
        <f>M56*M57</f>
        <v>0</v>
      </c>
      <c r="N60" s="198"/>
      <c r="O60" s="6"/>
      <c r="P60" s="197">
        <f>P56*P57</f>
        <v>0</v>
      </c>
      <c r="Q60" s="198"/>
      <c r="S60" s="197">
        <f>S56*S57</f>
        <v>0</v>
      </c>
      <c r="T60" s="198"/>
      <c r="V60" s="197">
        <f>V56*V57</f>
        <v>0</v>
      </c>
      <c r="W60" s="198"/>
      <c r="Y60" s="197">
        <f>Y56*Y57</f>
        <v>0</v>
      </c>
      <c r="Z60" s="198"/>
    </row>
    <row r="61" spans="2:26" s="17" customFormat="1" ht="16.5" customHeight="1" thickBot="1" x14ac:dyDescent="0.25">
      <c r="B61" s="278"/>
      <c r="C61" s="82" t="s">
        <v>58</v>
      </c>
      <c r="D61" s="199">
        <f>D56*D58</f>
        <v>0</v>
      </c>
      <c r="E61" s="200"/>
      <c r="F61" s="81"/>
      <c r="G61" s="199">
        <f>G56*G58</f>
        <v>0</v>
      </c>
      <c r="H61" s="200"/>
      <c r="J61" s="199">
        <f>J56*J58</f>
        <v>0</v>
      </c>
      <c r="K61" s="200"/>
      <c r="M61" s="199">
        <f>M56*M58</f>
        <v>0</v>
      </c>
      <c r="N61" s="200"/>
      <c r="O61" s="6"/>
      <c r="P61" s="199">
        <f>P56*P58</f>
        <v>0</v>
      </c>
      <c r="Q61" s="200"/>
      <c r="S61" s="199">
        <f>S56*S58</f>
        <v>0</v>
      </c>
      <c r="T61" s="200"/>
      <c r="V61" s="199">
        <f>V56*V58</f>
        <v>0</v>
      </c>
      <c r="W61" s="200"/>
      <c r="Y61" s="199">
        <f>Y56*Y58</f>
        <v>0</v>
      </c>
      <c r="Z61" s="200"/>
    </row>
    <row r="62" spans="2:26" s="17" customFormat="1" x14ac:dyDescent="0.2">
      <c r="B62" s="6"/>
      <c r="C62" s="6"/>
      <c r="F62" s="13"/>
      <c r="O62" s="6"/>
    </row>
    <row r="63" spans="2:26" s="17" customFormat="1" ht="25.5" hidden="1" outlineLevel="1" x14ac:dyDescent="0.2">
      <c r="B63" s="270" t="s">
        <v>20</v>
      </c>
      <c r="C63" s="83" t="s">
        <v>28</v>
      </c>
      <c r="D63" s="286">
        <f>(D46*D23)</f>
        <v>0</v>
      </c>
      <c r="E63" s="202"/>
      <c r="F63" s="84"/>
      <c r="G63" s="201">
        <f>(G46*G23)</f>
        <v>0</v>
      </c>
      <c r="H63" s="202"/>
      <c r="I63" s="85"/>
      <c r="J63" s="201">
        <f>(J46*J23)</f>
        <v>0</v>
      </c>
      <c r="K63" s="202"/>
      <c r="L63" s="85"/>
      <c r="M63" s="201">
        <f>(M46*M23)</f>
        <v>0</v>
      </c>
      <c r="N63" s="202"/>
      <c r="O63" s="4"/>
      <c r="P63" s="201">
        <f>(P46*P23)</f>
        <v>0</v>
      </c>
      <c r="Q63" s="202"/>
      <c r="S63" s="201">
        <f>(S46*S23)</f>
        <v>0</v>
      </c>
      <c r="T63" s="202"/>
      <c r="V63" s="201">
        <f>(V46*V23)</f>
        <v>0</v>
      </c>
      <c r="W63" s="202"/>
      <c r="Y63" s="201">
        <f>(Y46*Y23)</f>
        <v>0</v>
      </c>
      <c r="Z63" s="202"/>
    </row>
    <row r="64" spans="2:26" s="17" customFormat="1" ht="26.25" hidden="1" outlineLevel="1" thickBot="1" x14ac:dyDescent="0.25">
      <c r="B64" s="271"/>
      <c r="C64" s="86" t="s">
        <v>29</v>
      </c>
      <c r="D64" s="276">
        <f>(D50*D23)</f>
        <v>0</v>
      </c>
      <c r="E64" s="200"/>
      <c r="F64" s="81"/>
      <c r="G64" s="199">
        <f>(G50*G23)</f>
        <v>0</v>
      </c>
      <c r="H64" s="200"/>
      <c r="J64" s="199">
        <f>(J50*J23)</f>
        <v>0</v>
      </c>
      <c r="K64" s="200"/>
      <c r="M64" s="199">
        <f>(M50*M23)</f>
        <v>0</v>
      </c>
      <c r="N64" s="200"/>
      <c r="O64" s="87"/>
      <c r="P64" s="199">
        <f>(P50*P23)</f>
        <v>0</v>
      </c>
      <c r="Q64" s="200"/>
      <c r="S64" s="199">
        <f>(S50*S23)</f>
        <v>0</v>
      </c>
      <c r="T64" s="200"/>
      <c r="V64" s="199">
        <f>(V50*V23)</f>
        <v>0</v>
      </c>
      <c r="W64" s="200"/>
      <c r="Y64" s="199">
        <f>(Y50*Y23)</f>
        <v>0</v>
      </c>
      <c r="Z64" s="200"/>
    </row>
    <row r="65" spans="1:26" ht="13.5" collapsed="1" thickBot="1" x14ac:dyDescent="0.25">
      <c r="A65" s="88"/>
      <c r="M65" s="4"/>
      <c r="O65" s="6"/>
    </row>
    <row r="66" spans="1:26" ht="16.5" customHeight="1" x14ac:dyDescent="0.2">
      <c r="B66" s="277" t="s">
        <v>16</v>
      </c>
      <c r="C66" s="89" t="s">
        <v>61</v>
      </c>
      <c r="D66" s="203">
        <f>D60</f>
        <v>0</v>
      </c>
      <c r="E66" s="204"/>
      <c r="F66" s="70"/>
      <c r="G66" s="203">
        <f>G60</f>
        <v>0</v>
      </c>
      <c r="H66" s="204"/>
      <c r="I66" s="5"/>
      <c r="J66" s="203">
        <f>J60</f>
        <v>0</v>
      </c>
      <c r="K66" s="204"/>
      <c r="L66" s="5"/>
      <c r="M66" s="203">
        <f>M60</f>
        <v>0</v>
      </c>
      <c r="N66" s="204"/>
      <c r="O66" s="90"/>
      <c r="P66" s="203">
        <f>P60</f>
        <v>0</v>
      </c>
      <c r="Q66" s="204"/>
      <c r="S66" s="203">
        <f>S60</f>
        <v>0</v>
      </c>
      <c r="T66" s="204"/>
      <c r="V66" s="203">
        <f>V60</f>
        <v>0</v>
      </c>
      <c r="W66" s="204"/>
      <c r="Y66" s="203">
        <f>Y60</f>
        <v>0</v>
      </c>
      <c r="Z66" s="204"/>
    </row>
    <row r="67" spans="1:26" ht="16.5" customHeight="1" thickBot="1" x14ac:dyDescent="0.25">
      <c r="B67" s="278"/>
      <c r="C67" s="91" t="s">
        <v>17</v>
      </c>
      <c r="D67" s="199">
        <f>D66</f>
        <v>0</v>
      </c>
      <c r="E67" s="200"/>
      <c r="F67" s="70"/>
      <c r="G67" s="199">
        <f>G66</f>
        <v>0</v>
      </c>
      <c r="H67" s="200"/>
      <c r="I67" s="5"/>
      <c r="J67" s="199">
        <f>J66</f>
        <v>0</v>
      </c>
      <c r="K67" s="200"/>
      <c r="L67" s="5"/>
      <c r="M67" s="199">
        <f>M66</f>
        <v>0</v>
      </c>
      <c r="N67" s="200"/>
      <c r="O67" s="90"/>
      <c r="P67" s="199">
        <f>P66</f>
        <v>0</v>
      </c>
      <c r="Q67" s="200"/>
      <c r="S67" s="199">
        <f>S66</f>
        <v>0</v>
      </c>
      <c r="T67" s="200"/>
      <c r="V67" s="199">
        <f>V66</f>
        <v>0</v>
      </c>
      <c r="W67" s="200"/>
      <c r="Y67" s="199">
        <f>Y66</f>
        <v>0</v>
      </c>
      <c r="Z67" s="200"/>
    </row>
    <row r="68" spans="1:26" ht="13.5" thickBot="1" x14ac:dyDescent="0.25">
      <c r="B68" s="92"/>
      <c r="C68" s="93"/>
      <c r="D68" s="207"/>
      <c r="E68" s="208"/>
      <c r="F68" s="53"/>
      <c r="G68" s="207"/>
      <c r="H68" s="208"/>
      <c r="J68" s="207"/>
      <c r="K68" s="208"/>
      <c r="M68" s="207"/>
      <c r="N68" s="208"/>
      <c r="O68" s="90"/>
      <c r="P68" s="207"/>
      <c r="Q68" s="208"/>
      <c r="S68" s="207"/>
      <c r="T68" s="208"/>
      <c r="V68" s="207"/>
      <c r="W68" s="208"/>
      <c r="Y68" s="207"/>
      <c r="Z68" s="208"/>
    </row>
    <row r="69" spans="1:26" ht="13.5" customHeight="1" thickBot="1" x14ac:dyDescent="0.25">
      <c r="B69" s="94"/>
      <c r="C69" s="95"/>
      <c r="D69" s="264" t="str">
        <f>D18</f>
        <v xml:space="preserve">Variante 1: </v>
      </c>
      <c r="E69" s="265"/>
      <c r="F69" s="96"/>
      <c r="G69" s="266" t="str">
        <f>G18</f>
        <v xml:space="preserve">Variante 2: </v>
      </c>
      <c r="H69" s="267"/>
      <c r="I69" s="96"/>
      <c r="J69" s="262" t="str">
        <f>J18</f>
        <v xml:space="preserve">Variante 3: </v>
      </c>
      <c r="K69" s="263"/>
      <c r="L69" s="96"/>
      <c r="M69" s="256" t="str">
        <f>M18</f>
        <v xml:space="preserve">Variante 4: </v>
      </c>
      <c r="N69" s="257"/>
      <c r="O69" s="90"/>
      <c r="P69" s="248" t="str">
        <f>P18</f>
        <v xml:space="preserve">Variante 5: </v>
      </c>
      <c r="Q69" s="249"/>
      <c r="S69" s="283" t="str">
        <f>S18</f>
        <v xml:space="preserve">Variante 6: </v>
      </c>
      <c r="T69" s="284"/>
      <c r="V69" s="236" t="str">
        <f>V18</f>
        <v xml:space="preserve">Variante 7: </v>
      </c>
      <c r="W69" s="237"/>
      <c r="Y69" s="205" t="str">
        <f>Y18</f>
        <v xml:space="preserve">Variante 8: </v>
      </c>
      <c r="Z69" s="206"/>
    </row>
    <row r="70" spans="1:26" ht="16.5" customHeight="1" x14ac:dyDescent="0.2">
      <c r="B70" s="272" t="s">
        <v>18</v>
      </c>
      <c r="C70" s="97" t="s">
        <v>60</v>
      </c>
      <c r="D70" s="234">
        <f>D61</f>
        <v>0</v>
      </c>
      <c r="E70" s="235"/>
      <c r="F70" s="98"/>
      <c r="G70" s="287">
        <f>G61</f>
        <v>0</v>
      </c>
      <c r="H70" s="235"/>
      <c r="I70" s="99"/>
      <c r="J70" s="234">
        <f>J61</f>
        <v>0</v>
      </c>
      <c r="K70" s="235"/>
      <c r="L70" s="99"/>
      <c r="M70" s="234">
        <f>M61</f>
        <v>0</v>
      </c>
      <c r="N70" s="235"/>
      <c r="O70" s="90"/>
      <c r="P70" s="234">
        <f>P61</f>
        <v>0</v>
      </c>
      <c r="Q70" s="235"/>
      <c r="S70" s="234">
        <f>S61</f>
        <v>0</v>
      </c>
      <c r="T70" s="235"/>
      <c r="V70" s="234">
        <f>V61</f>
        <v>0</v>
      </c>
      <c r="W70" s="235"/>
      <c r="Y70" s="234">
        <f>Y61</f>
        <v>0</v>
      </c>
      <c r="Z70" s="235"/>
    </row>
    <row r="71" spans="1:26" ht="16.5" customHeight="1" x14ac:dyDescent="0.2">
      <c r="B71" s="273"/>
      <c r="C71" s="100" t="s">
        <v>62</v>
      </c>
      <c r="D71" s="188"/>
      <c r="E71" s="189"/>
      <c r="F71" s="98"/>
      <c r="G71" s="288"/>
      <c r="H71" s="189"/>
      <c r="I71" s="99"/>
      <c r="J71" s="188"/>
      <c r="K71" s="189"/>
      <c r="L71" s="99"/>
      <c r="M71" s="188"/>
      <c r="N71" s="189"/>
      <c r="O71" s="90"/>
      <c r="P71" s="188"/>
      <c r="Q71" s="189"/>
      <c r="S71" s="188"/>
      <c r="T71" s="189"/>
      <c r="V71" s="188"/>
      <c r="W71" s="189"/>
      <c r="Y71" s="188"/>
      <c r="Z71" s="189"/>
    </row>
    <row r="72" spans="1:26" ht="16.5" customHeight="1" x14ac:dyDescent="0.2">
      <c r="B72" s="273"/>
      <c r="C72" s="101" t="s">
        <v>47</v>
      </c>
      <c r="D72" s="190">
        <f>D64</f>
        <v>0</v>
      </c>
      <c r="E72" s="191"/>
      <c r="F72" s="102"/>
      <c r="G72" s="285">
        <f>G64</f>
        <v>0</v>
      </c>
      <c r="H72" s="191"/>
      <c r="I72" s="84"/>
      <c r="J72" s="190">
        <f>J64</f>
        <v>0</v>
      </c>
      <c r="K72" s="191"/>
      <c r="L72" s="84"/>
      <c r="M72" s="190">
        <f>M64</f>
        <v>0</v>
      </c>
      <c r="N72" s="191"/>
      <c r="O72" s="90"/>
      <c r="P72" s="190">
        <f>P64</f>
        <v>0</v>
      </c>
      <c r="Q72" s="191"/>
      <c r="S72" s="190">
        <f>S64</f>
        <v>0</v>
      </c>
      <c r="T72" s="191"/>
      <c r="V72" s="190">
        <f>V64</f>
        <v>0</v>
      </c>
      <c r="W72" s="191"/>
      <c r="Y72" s="190">
        <f>Y64</f>
        <v>0</v>
      </c>
      <c r="Z72" s="191"/>
    </row>
    <row r="73" spans="1:26" ht="16.5" hidden="1" customHeight="1" x14ac:dyDescent="0.2">
      <c r="B73" s="273"/>
      <c r="C73" s="101" t="s">
        <v>21</v>
      </c>
      <c r="D73" s="190">
        <f>E47*D23</f>
        <v>0</v>
      </c>
      <c r="E73" s="191"/>
      <c r="F73" s="102"/>
      <c r="G73" s="285">
        <f>H47*G23</f>
        <v>0</v>
      </c>
      <c r="H73" s="191"/>
      <c r="I73" s="84"/>
      <c r="J73" s="190">
        <f>K47*J23</f>
        <v>0</v>
      </c>
      <c r="K73" s="191"/>
      <c r="L73" s="84"/>
      <c r="M73" s="190">
        <f>N47*M23</f>
        <v>0</v>
      </c>
      <c r="N73" s="191"/>
      <c r="O73" s="90"/>
      <c r="P73" s="190">
        <f>Q47*P23</f>
        <v>0</v>
      </c>
      <c r="Q73" s="191"/>
      <c r="S73" s="190">
        <f>T47*S23</f>
        <v>0</v>
      </c>
      <c r="T73" s="191"/>
      <c r="V73" s="190">
        <f>W47*V23</f>
        <v>0</v>
      </c>
      <c r="W73" s="191"/>
      <c r="Y73" s="190">
        <f>Z47*Y23</f>
        <v>0</v>
      </c>
      <c r="Z73" s="191"/>
    </row>
    <row r="74" spans="1:26" ht="64.5" customHeight="1" thickBot="1" x14ac:dyDescent="0.3">
      <c r="B74" s="274"/>
      <c r="C74" s="103" t="s">
        <v>59</v>
      </c>
      <c r="D74" s="192">
        <f>SUM(D70:E73)</f>
        <v>0</v>
      </c>
      <c r="E74" s="275"/>
      <c r="F74" s="104"/>
      <c r="G74" s="192">
        <f>SUM(G70:H73)</f>
        <v>0</v>
      </c>
      <c r="H74" s="193"/>
      <c r="I74" s="99"/>
      <c r="J74" s="192">
        <f>SUM(J70:K73)</f>
        <v>0</v>
      </c>
      <c r="K74" s="193"/>
      <c r="L74" s="99"/>
      <c r="M74" s="192">
        <f>SUM(M70:N73)</f>
        <v>0</v>
      </c>
      <c r="N74" s="193"/>
      <c r="O74" s="90"/>
      <c r="P74" s="192">
        <f>SUM(P70:Q73)</f>
        <v>0</v>
      </c>
      <c r="Q74" s="193"/>
      <c r="S74" s="192">
        <f>SUM(S70:T73)</f>
        <v>0</v>
      </c>
      <c r="T74" s="193"/>
      <c r="V74" s="192">
        <f>SUM(V70:W73)</f>
        <v>0</v>
      </c>
      <c r="W74" s="193"/>
      <c r="Y74" s="192">
        <f>SUM(Y70:Z73)</f>
        <v>0</v>
      </c>
      <c r="Z74" s="193"/>
    </row>
    <row r="75" spans="1:26" x14ac:dyDescent="0.2">
      <c r="E75" s="105"/>
      <c r="F75" s="106"/>
      <c r="G75" s="105"/>
      <c r="H75" s="105"/>
      <c r="M75" s="90"/>
      <c r="N75" s="107"/>
      <c r="O75" s="107"/>
    </row>
    <row r="76" spans="1:26" x14ac:dyDescent="0.2">
      <c r="M76" s="108"/>
      <c r="N76" s="109"/>
      <c r="O76" s="109"/>
    </row>
    <row r="77" spans="1:26" x14ac:dyDescent="0.2">
      <c r="M77" s="108"/>
      <c r="N77" s="109"/>
      <c r="O77" s="109"/>
    </row>
    <row r="78" spans="1:26" x14ac:dyDescent="0.2">
      <c r="M78" s="108"/>
      <c r="N78" s="109"/>
      <c r="O78" s="109"/>
    </row>
    <row r="79" spans="1:26" x14ac:dyDescent="0.2">
      <c r="A79" s="110"/>
      <c r="M79" s="108"/>
      <c r="N79" s="109"/>
      <c r="O79" s="109"/>
    </row>
    <row r="80" spans="1:26" x14ac:dyDescent="0.2">
      <c r="A80" s="110"/>
      <c r="M80" s="108"/>
      <c r="N80" s="109"/>
      <c r="O80" s="109"/>
    </row>
    <row r="81" spans="1:26" x14ac:dyDescent="0.2">
      <c r="A81" s="110"/>
      <c r="M81" s="108"/>
      <c r="N81" s="109"/>
      <c r="O81" s="109"/>
      <c r="Y81" s="194"/>
      <c r="Z81" s="194"/>
    </row>
  </sheetData>
  <mergeCells count="455">
    <mergeCell ref="Y10:Z10"/>
    <mergeCell ref="Y11:Z12"/>
    <mergeCell ref="M10:N10"/>
    <mergeCell ref="J11:K12"/>
    <mergeCell ref="M11:N12"/>
    <mergeCell ref="P10:Q10"/>
    <mergeCell ref="P11:Q12"/>
    <mergeCell ref="S10:T10"/>
    <mergeCell ref="S11:T12"/>
    <mergeCell ref="V10:W10"/>
    <mergeCell ref="V11:W12"/>
    <mergeCell ref="J10:K10"/>
    <mergeCell ref="S73:T73"/>
    <mergeCell ref="S32:T32"/>
    <mergeCell ref="S34:T34"/>
    <mergeCell ref="S43:T43"/>
    <mergeCell ref="S44:T44"/>
    <mergeCell ref="S47:T47"/>
    <mergeCell ref="S50:T50"/>
    <mergeCell ref="S52:T52"/>
    <mergeCell ref="S53:T53"/>
    <mergeCell ref="S54:T54"/>
    <mergeCell ref="S56:T56"/>
    <mergeCell ref="S57:T57"/>
    <mergeCell ref="S58:T58"/>
    <mergeCell ref="S61:T61"/>
    <mergeCell ref="S63:T63"/>
    <mergeCell ref="S64:T64"/>
    <mergeCell ref="S74:T74"/>
    <mergeCell ref="S67:T67"/>
    <mergeCell ref="S68:T68"/>
    <mergeCell ref="S69:T69"/>
    <mergeCell ref="S70:T70"/>
    <mergeCell ref="B60:B61"/>
    <mergeCell ref="D60:E60"/>
    <mergeCell ref="G60:H60"/>
    <mergeCell ref="D61:E61"/>
    <mergeCell ref="G61:H61"/>
    <mergeCell ref="D68:E68"/>
    <mergeCell ref="G73:H73"/>
    <mergeCell ref="D72:E72"/>
    <mergeCell ref="G72:H72"/>
    <mergeCell ref="G67:H67"/>
    <mergeCell ref="G68:H68"/>
    <mergeCell ref="D63:E63"/>
    <mergeCell ref="G63:H63"/>
    <mergeCell ref="G74:H74"/>
    <mergeCell ref="G70:H70"/>
    <mergeCell ref="G71:H71"/>
    <mergeCell ref="D66:E66"/>
    <mergeCell ref="G64:H64"/>
    <mergeCell ref="S60:T60"/>
    <mergeCell ref="B46:B47"/>
    <mergeCell ref="D47:E47"/>
    <mergeCell ref="G47:H47"/>
    <mergeCell ref="D46:E46"/>
    <mergeCell ref="B49:B50"/>
    <mergeCell ref="D56:E56"/>
    <mergeCell ref="D52:E52"/>
    <mergeCell ref="B52:B58"/>
    <mergeCell ref="D58:E58"/>
    <mergeCell ref="G56:H56"/>
    <mergeCell ref="G57:H57"/>
    <mergeCell ref="D57:E57"/>
    <mergeCell ref="D54:E54"/>
    <mergeCell ref="G54:H54"/>
    <mergeCell ref="D50:E50"/>
    <mergeCell ref="G50:H50"/>
    <mergeCell ref="D49:E49"/>
    <mergeCell ref="G42:H42"/>
    <mergeCell ref="D44:E44"/>
    <mergeCell ref="D43:E43"/>
    <mergeCell ref="D39:E39"/>
    <mergeCell ref="D41:E41"/>
    <mergeCell ref="D42:E42"/>
    <mergeCell ref="D40:E40"/>
    <mergeCell ref="G35:H35"/>
    <mergeCell ref="G38:H38"/>
    <mergeCell ref="G39:H39"/>
    <mergeCell ref="G40:H40"/>
    <mergeCell ref="D37:E37"/>
    <mergeCell ref="G36:H36"/>
    <mergeCell ref="G37:H37"/>
    <mergeCell ref="D36:E36"/>
    <mergeCell ref="G43:H43"/>
    <mergeCell ref="G44:H44"/>
    <mergeCell ref="D35:E35"/>
    <mergeCell ref="D38:E38"/>
    <mergeCell ref="G41:H41"/>
    <mergeCell ref="B63:B64"/>
    <mergeCell ref="B70:B74"/>
    <mergeCell ref="D70:E70"/>
    <mergeCell ref="D74:E74"/>
    <mergeCell ref="D67:E67"/>
    <mergeCell ref="D64:E64"/>
    <mergeCell ref="B66:B67"/>
    <mergeCell ref="D71:E71"/>
    <mergeCell ref="D73:E73"/>
    <mergeCell ref="J57:K57"/>
    <mergeCell ref="J58:K58"/>
    <mergeCell ref="J60:K60"/>
    <mergeCell ref="G46:H46"/>
    <mergeCell ref="G49:H49"/>
    <mergeCell ref="D69:E69"/>
    <mergeCell ref="G69:H69"/>
    <mergeCell ref="D53:E53"/>
    <mergeCell ref="G53:H53"/>
    <mergeCell ref="G52:H52"/>
    <mergeCell ref="G58:H58"/>
    <mergeCell ref="G66:H66"/>
    <mergeCell ref="J34:K34"/>
    <mergeCell ref="J35:K35"/>
    <mergeCell ref="J36:K36"/>
    <mergeCell ref="J37:K37"/>
    <mergeCell ref="J38:K38"/>
    <mergeCell ref="J39:K39"/>
    <mergeCell ref="J40:K40"/>
    <mergeCell ref="J19:K19"/>
    <mergeCell ref="J20:K20"/>
    <mergeCell ref="J21:K21"/>
    <mergeCell ref="J26:K26"/>
    <mergeCell ref="J31:K31"/>
    <mergeCell ref="J27:K27"/>
    <mergeCell ref="J28:K28"/>
    <mergeCell ref="J29:K29"/>
    <mergeCell ref="J30:K30"/>
    <mergeCell ref="J22:K22"/>
    <mergeCell ref="J23:K23"/>
    <mergeCell ref="J24:K24"/>
    <mergeCell ref="J25:K25"/>
    <mergeCell ref="J41:K41"/>
    <mergeCell ref="J42:K42"/>
    <mergeCell ref="J43:K43"/>
    <mergeCell ref="J74:K74"/>
    <mergeCell ref="J69:K69"/>
    <mergeCell ref="J70:K70"/>
    <mergeCell ref="J71:K71"/>
    <mergeCell ref="J72:K72"/>
    <mergeCell ref="J73:K73"/>
    <mergeCell ref="J63:K63"/>
    <mergeCell ref="J64:K64"/>
    <mergeCell ref="J66:K66"/>
    <mergeCell ref="J67:K67"/>
    <mergeCell ref="J68:K68"/>
    <mergeCell ref="J49:K49"/>
    <mergeCell ref="J46:K46"/>
    <mergeCell ref="J61:K61"/>
    <mergeCell ref="J44:K44"/>
    <mergeCell ref="J47:K47"/>
    <mergeCell ref="J50:K50"/>
    <mergeCell ref="J52:K52"/>
    <mergeCell ref="J53:K53"/>
    <mergeCell ref="J54:K54"/>
    <mergeCell ref="J56:K56"/>
    <mergeCell ref="M54:N54"/>
    <mergeCell ref="M38:N38"/>
    <mergeCell ref="M39:N39"/>
    <mergeCell ref="M40:N40"/>
    <mergeCell ref="M41:N41"/>
    <mergeCell ref="M42:N42"/>
    <mergeCell ref="M43:N43"/>
    <mergeCell ref="M46:N46"/>
    <mergeCell ref="M49:N49"/>
    <mergeCell ref="M74:N74"/>
    <mergeCell ref="B35:B44"/>
    <mergeCell ref="M73:N73"/>
    <mergeCell ref="M67:N67"/>
    <mergeCell ref="M68:N68"/>
    <mergeCell ref="B18:B32"/>
    <mergeCell ref="M69:N69"/>
    <mergeCell ref="M70:N70"/>
    <mergeCell ref="M71:N71"/>
    <mergeCell ref="M72:N72"/>
    <mergeCell ref="M63:N63"/>
    <mergeCell ref="M64:N64"/>
    <mergeCell ref="M66:N66"/>
    <mergeCell ref="M56:N56"/>
    <mergeCell ref="M57:N57"/>
    <mergeCell ref="M58:N58"/>
    <mergeCell ref="M60:N60"/>
    <mergeCell ref="M61:N61"/>
    <mergeCell ref="M44:N44"/>
    <mergeCell ref="M47:N47"/>
    <mergeCell ref="M50:N50"/>
    <mergeCell ref="M52:N52"/>
    <mergeCell ref="M53:N53"/>
    <mergeCell ref="D31:E31"/>
    <mergeCell ref="P73:Q73"/>
    <mergeCell ref="P74:Q74"/>
    <mergeCell ref="S16:T16"/>
    <mergeCell ref="P64:Q64"/>
    <mergeCell ref="P66:Q66"/>
    <mergeCell ref="P67:Q67"/>
    <mergeCell ref="P61:Q61"/>
    <mergeCell ref="P63:Q63"/>
    <mergeCell ref="P47:Q47"/>
    <mergeCell ref="P50:Q50"/>
    <mergeCell ref="P52:Q52"/>
    <mergeCell ref="P53:Q53"/>
    <mergeCell ref="P44:Q44"/>
    <mergeCell ref="S35:T35"/>
    <mergeCell ref="S36:T36"/>
    <mergeCell ref="S37:T37"/>
    <mergeCell ref="S38:T38"/>
    <mergeCell ref="S39:T39"/>
    <mergeCell ref="S40:T40"/>
    <mergeCell ref="S41:T41"/>
    <mergeCell ref="S42:T42"/>
    <mergeCell ref="S66:T66"/>
    <mergeCell ref="S71:T71"/>
    <mergeCell ref="S72:T72"/>
    <mergeCell ref="P39:Q39"/>
    <mergeCell ref="P40:Q40"/>
    <mergeCell ref="P41:Q41"/>
    <mergeCell ref="P42:Q42"/>
    <mergeCell ref="P43:Q43"/>
    <mergeCell ref="P16:Q16"/>
    <mergeCell ref="P32:Q32"/>
    <mergeCell ref="P34:Q34"/>
    <mergeCell ref="P35:Q35"/>
    <mergeCell ref="P36:Q36"/>
    <mergeCell ref="P37:Q37"/>
    <mergeCell ref="P68:Q68"/>
    <mergeCell ref="P69:Q69"/>
    <mergeCell ref="P70:Q70"/>
    <mergeCell ref="P71:Q71"/>
    <mergeCell ref="P72:Q72"/>
    <mergeCell ref="P54:Q54"/>
    <mergeCell ref="P56:Q56"/>
    <mergeCell ref="P57:Q57"/>
    <mergeCell ref="P58:Q58"/>
    <mergeCell ref="P60:Q60"/>
    <mergeCell ref="V34:W34"/>
    <mergeCell ref="V35:W35"/>
    <mergeCell ref="V36:W36"/>
    <mergeCell ref="V37:W37"/>
    <mergeCell ref="V38:W38"/>
    <mergeCell ref="P38:Q38"/>
    <mergeCell ref="M16:N16"/>
    <mergeCell ref="M32:N32"/>
    <mergeCell ref="M34:N34"/>
    <mergeCell ref="M35:N35"/>
    <mergeCell ref="M36:N36"/>
    <mergeCell ref="M37:N37"/>
    <mergeCell ref="S28:T28"/>
    <mergeCell ref="S29:T29"/>
    <mergeCell ref="S30:T30"/>
    <mergeCell ref="M26:N26"/>
    <mergeCell ref="M31:N31"/>
    <mergeCell ref="P18:Q18"/>
    <mergeCell ref="S18:T18"/>
    <mergeCell ref="P19:Q19"/>
    <mergeCell ref="P20:Q20"/>
    <mergeCell ref="P21:Q21"/>
    <mergeCell ref="P26:Q26"/>
    <mergeCell ref="P31:Q31"/>
    <mergeCell ref="D32:E32"/>
    <mergeCell ref="G32:H32"/>
    <mergeCell ref="D34:E34"/>
    <mergeCell ref="G34:H34"/>
    <mergeCell ref="J16:K16"/>
    <mergeCell ref="J32:K32"/>
    <mergeCell ref="V39:W39"/>
    <mergeCell ref="G26:H26"/>
    <mergeCell ref="G31:H31"/>
    <mergeCell ref="D18:E18"/>
    <mergeCell ref="G18:H18"/>
    <mergeCell ref="D20:E20"/>
    <mergeCell ref="G20:H20"/>
    <mergeCell ref="D22:E22"/>
    <mergeCell ref="D23:E23"/>
    <mergeCell ref="D24:E24"/>
    <mergeCell ref="D25:E25"/>
    <mergeCell ref="G25:H25"/>
    <mergeCell ref="G24:H24"/>
    <mergeCell ref="G23:H23"/>
    <mergeCell ref="G22:H22"/>
    <mergeCell ref="G27:H27"/>
    <mergeCell ref="V16:W16"/>
    <mergeCell ref="V32:W32"/>
    <mergeCell ref="V40:W40"/>
    <mergeCell ref="V41:W41"/>
    <mergeCell ref="V42:W42"/>
    <mergeCell ref="V43:W43"/>
    <mergeCell ref="V44:W44"/>
    <mergeCell ref="V47:W47"/>
    <mergeCell ref="V50:W50"/>
    <mergeCell ref="V52:W52"/>
    <mergeCell ref="V64:W64"/>
    <mergeCell ref="V66:W66"/>
    <mergeCell ref="V67:W67"/>
    <mergeCell ref="V68:W68"/>
    <mergeCell ref="V69:W69"/>
    <mergeCell ref="V70:W70"/>
    <mergeCell ref="V71:W71"/>
    <mergeCell ref="V53:W53"/>
    <mergeCell ref="V54:W54"/>
    <mergeCell ref="V56:W56"/>
    <mergeCell ref="V57:W57"/>
    <mergeCell ref="V58:W58"/>
    <mergeCell ref="V60:W60"/>
    <mergeCell ref="V61:W61"/>
    <mergeCell ref="V63:W63"/>
    <mergeCell ref="V72:W72"/>
    <mergeCell ref="V73:W73"/>
    <mergeCell ref="V74:W74"/>
    <mergeCell ref="Y16:Z16"/>
    <mergeCell ref="Y32:Z32"/>
    <mergeCell ref="Y34:Z34"/>
    <mergeCell ref="Y35:Z35"/>
    <mergeCell ref="Y36:Z36"/>
    <mergeCell ref="Y37:Z37"/>
    <mergeCell ref="Y38:Z38"/>
    <mergeCell ref="Y39:Z39"/>
    <mergeCell ref="Y40:Z40"/>
    <mergeCell ref="Y41:Z41"/>
    <mergeCell ref="Y42:Z42"/>
    <mergeCell ref="Y43:Z43"/>
    <mergeCell ref="Y44:Z44"/>
    <mergeCell ref="Y47:Z47"/>
    <mergeCell ref="Y50:Z50"/>
    <mergeCell ref="Y52:Z52"/>
    <mergeCell ref="Y53:Z53"/>
    <mergeCell ref="Y54:Z54"/>
    <mergeCell ref="Y56:Z56"/>
    <mergeCell ref="Y57:Z57"/>
    <mergeCell ref="Y70:Z70"/>
    <mergeCell ref="Y71:Z71"/>
    <mergeCell ref="Y72:Z72"/>
    <mergeCell ref="Y73:Z73"/>
    <mergeCell ref="Y74:Z74"/>
    <mergeCell ref="Y81:Z81"/>
    <mergeCell ref="Y58:Z58"/>
    <mergeCell ref="Y60:Z60"/>
    <mergeCell ref="Y61:Z61"/>
    <mergeCell ref="Y63:Z63"/>
    <mergeCell ref="Y64:Z64"/>
    <mergeCell ref="Y66:Z66"/>
    <mergeCell ref="Y67:Z67"/>
    <mergeCell ref="Y69:Z69"/>
    <mergeCell ref="Y68:Z68"/>
    <mergeCell ref="S19:T19"/>
    <mergeCell ref="S20:T20"/>
    <mergeCell ref="S21:T21"/>
    <mergeCell ref="S26:T26"/>
    <mergeCell ref="S31:T31"/>
    <mergeCell ref="M27:N27"/>
    <mergeCell ref="M28:N28"/>
    <mergeCell ref="M29:N29"/>
    <mergeCell ref="M30:N30"/>
    <mergeCell ref="S27:T27"/>
    <mergeCell ref="P49:Q49"/>
    <mergeCell ref="S49:T49"/>
    <mergeCell ref="P46:Q46"/>
    <mergeCell ref="S46:T46"/>
    <mergeCell ref="V18:W18"/>
    <mergeCell ref="Y18:Z18"/>
    <mergeCell ref="V19:W19"/>
    <mergeCell ref="Y19:Z19"/>
    <mergeCell ref="V20:W20"/>
    <mergeCell ref="Y20:Z20"/>
    <mergeCell ref="Y21:Z21"/>
    <mergeCell ref="Y26:Z26"/>
    <mergeCell ref="V21:W21"/>
    <mergeCell ref="V26:W26"/>
    <mergeCell ref="V31:W31"/>
    <mergeCell ref="Y31:Z31"/>
    <mergeCell ref="V46:W46"/>
    <mergeCell ref="Y46:Z46"/>
    <mergeCell ref="V49:W49"/>
    <mergeCell ref="Y49:Z49"/>
    <mergeCell ref="Y22:Z22"/>
    <mergeCell ref="Y23:Z23"/>
    <mergeCell ref="Y24:Z24"/>
    <mergeCell ref="Y25:Z25"/>
    <mergeCell ref="G28:H28"/>
    <mergeCell ref="G29:H29"/>
    <mergeCell ref="G30:H30"/>
    <mergeCell ref="D19:E19"/>
    <mergeCell ref="D21:E21"/>
    <mergeCell ref="D26:E26"/>
    <mergeCell ref="G19:H19"/>
    <mergeCell ref="P27:Q27"/>
    <mergeCell ref="P28:Q28"/>
    <mergeCell ref="P29:Q29"/>
    <mergeCell ref="P30:Q30"/>
    <mergeCell ref="D27:E27"/>
    <mergeCell ref="D28:E28"/>
    <mergeCell ref="D29:E29"/>
    <mergeCell ref="M18:N18"/>
    <mergeCell ref="M19:N19"/>
    <mergeCell ref="M20:N20"/>
    <mergeCell ref="M21:N21"/>
    <mergeCell ref="M22:N22"/>
    <mergeCell ref="M23:N23"/>
    <mergeCell ref="M24:N24"/>
    <mergeCell ref="M25:N25"/>
    <mergeCell ref="B1:C2"/>
    <mergeCell ref="D4:E4"/>
    <mergeCell ref="D5:E5"/>
    <mergeCell ref="D6:E6"/>
    <mergeCell ref="D13:E13"/>
    <mergeCell ref="G16:H16"/>
    <mergeCell ref="D16:E16"/>
    <mergeCell ref="D17:E17"/>
    <mergeCell ref="G17:H17"/>
    <mergeCell ref="G13:H13"/>
    <mergeCell ref="D14:E15"/>
    <mergeCell ref="G14:H15"/>
    <mergeCell ref="D11:E12"/>
    <mergeCell ref="G11:H12"/>
    <mergeCell ref="D10:E10"/>
    <mergeCell ref="G10:H10"/>
    <mergeCell ref="B11:C12"/>
    <mergeCell ref="J18:K18"/>
    <mergeCell ref="Y27:Z27"/>
    <mergeCell ref="Y28:Z28"/>
    <mergeCell ref="Y29:Z29"/>
    <mergeCell ref="Y30:Z30"/>
    <mergeCell ref="V27:W27"/>
    <mergeCell ref="V28:W28"/>
    <mergeCell ref="V29:W29"/>
    <mergeCell ref="V30:W30"/>
    <mergeCell ref="V22:W22"/>
    <mergeCell ref="V23:W23"/>
    <mergeCell ref="V24:W24"/>
    <mergeCell ref="V25:W25"/>
    <mergeCell ref="P22:Q22"/>
    <mergeCell ref="P23:Q23"/>
    <mergeCell ref="P24:Q24"/>
    <mergeCell ref="P25:Q25"/>
    <mergeCell ref="S22:T22"/>
    <mergeCell ref="S23:T23"/>
    <mergeCell ref="S24:T24"/>
    <mergeCell ref="S25:T25"/>
    <mergeCell ref="G21:H21"/>
    <mergeCell ref="D30:E30"/>
    <mergeCell ref="J13:K13"/>
    <mergeCell ref="M13:N13"/>
    <mergeCell ref="P13:Q13"/>
    <mergeCell ref="S13:T13"/>
    <mergeCell ref="V13:W13"/>
    <mergeCell ref="Y13:Z13"/>
    <mergeCell ref="J17:K17"/>
    <mergeCell ref="M17:N17"/>
    <mergeCell ref="P17:Q17"/>
    <mergeCell ref="S17:T17"/>
    <mergeCell ref="V17:W17"/>
    <mergeCell ref="Y17:Z17"/>
    <mergeCell ref="J14:K15"/>
    <mergeCell ref="M14:N15"/>
    <mergeCell ref="P14:Q15"/>
    <mergeCell ref="S14:T15"/>
    <mergeCell ref="V14:W15"/>
    <mergeCell ref="Y14:Z15"/>
  </mergeCells>
  <phoneticPr fontId="3" type="noConversion"/>
  <dataValidations count="2">
    <dataValidation type="list" allowBlank="1" showInputMessage="1" showErrorMessage="1" sqref="Y11:Z12">
      <formula1>$G$2:$G$8</formula1>
    </dataValidation>
    <dataValidation type="list" allowBlank="1" showInputMessage="1" showErrorMessage="1" sqref="D11:E12 G11:H12 J11:K12 M11:N12 P11:Q12 S11:T12 V11:W12">
      <formula1>$G$2:$G$8</formula1>
    </dataValidation>
  </dataValidations>
  <pageMargins left="0.51" right="0.16" top="0.75" bottom="0.54" header="0.4921259845" footer="0.17"/>
  <pageSetup paperSize="9" scale="41" orientation="portrait" r:id="rId1"/>
  <headerFooter differentOddEven="1" alignWithMargins="0">
    <oddFooter>&amp;LDatum: &amp;D
Datei: &amp;F/&amp;A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Info</vt:lpstr>
      <vt:lpstr>econ calc light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Erber</dc:creator>
  <cp:lastModifiedBy>Beatrix Dold</cp:lastModifiedBy>
  <cp:lastPrinted>2017-11-03T08:55:53Z</cp:lastPrinted>
  <dcterms:created xsi:type="dcterms:W3CDTF">2008-10-23T17:51:16Z</dcterms:created>
  <dcterms:modified xsi:type="dcterms:W3CDTF">2018-03-21T15:41:21Z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